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P:\Projekte\GBLZP\04_Jahresbericht GBR_P4_4_5183\2025\Tabellenband\"/>
    </mc:Choice>
  </mc:AlternateContent>
  <xr:revisionPtr revIDLastSave="0" documentId="13_ncr:1_{DE86D864-8E70-422A-A69B-546B983A86EA}" xr6:coauthVersionLast="47" xr6:coauthVersionMax="47" xr10:uidLastSave="{00000000-0000-0000-0000-000000000000}"/>
  <bookViews>
    <workbookView xWindow="-120" yWindow="-120" windowWidth="29040" windowHeight="15720" tabRatio="742" xr2:uid="{16B7D00A-5843-44D2-9D82-14C5DE5E8F94}"/>
  </bookViews>
  <sheets>
    <sheet name="Tabellenübersicht" sheetId="4" r:id="rId1"/>
    <sheet name="1" sheetId="1" r:id="rId2"/>
    <sheet name="2" sheetId="69" r:id="rId3"/>
    <sheet name="3" sheetId="70" r:id="rId4"/>
    <sheet name="4" sheetId="5" r:id="rId5"/>
    <sheet name="5" sheetId="6" r:id="rId6"/>
    <sheet name="6" sheetId="71" r:id="rId7"/>
    <sheet name="7" sheetId="72" r:id="rId8"/>
    <sheet name="8" sheetId="7" r:id="rId9"/>
    <sheet name="9" sheetId="8" r:id="rId10"/>
    <sheet name="10" sheetId="9" r:id="rId11"/>
    <sheet name="11" sheetId="10" r:id="rId12"/>
    <sheet name="12" sheetId="11" r:id="rId13"/>
    <sheet name="13" sheetId="12" r:id="rId14"/>
    <sheet name="14" sheetId="13" r:id="rId15"/>
    <sheet name="15" sheetId="14" r:id="rId16"/>
    <sheet name="16" sheetId="15" r:id="rId17"/>
    <sheet name="17" sheetId="16" r:id="rId18"/>
    <sheet name="18" sheetId="17" r:id="rId19"/>
    <sheet name="19" sheetId="18" r:id="rId20"/>
    <sheet name="20" sheetId="73" r:id="rId21"/>
    <sheet name="21" sheetId="19" r:id="rId22"/>
    <sheet name="22" sheetId="74" r:id="rId23"/>
    <sheet name="23" sheetId="20" r:id="rId24"/>
    <sheet name="24" sheetId="21" r:id="rId25"/>
    <sheet name="25" sheetId="22" r:id="rId26"/>
    <sheet name="26" sheetId="23" r:id="rId27"/>
    <sheet name="27" sheetId="24" r:id="rId28"/>
    <sheet name="28" sheetId="25" r:id="rId29"/>
    <sheet name="29" sheetId="26" r:id="rId30"/>
    <sheet name="30" sheetId="27" r:id="rId31"/>
    <sheet name="31" sheetId="28" r:id="rId32"/>
    <sheet name="32" sheetId="29" r:id="rId33"/>
    <sheet name="33" sheetId="57" r:id="rId34"/>
    <sheet name="34" sheetId="58" r:id="rId35"/>
    <sheet name="35" sheetId="59" r:id="rId36"/>
    <sheet name="36" sheetId="60" r:id="rId37"/>
    <sheet name="37" sheetId="30" r:id="rId38"/>
    <sheet name="38" sheetId="31" r:id="rId39"/>
    <sheet name="39" sheetId="32" r:id="rId40"/>
    <sheet name="40" sheetId="33" r:id="rId41"/>
    <sheet name="41" sheetId="34" r:id="rId42"/>
    <sheet name="42" sheetId="35" r:id="rId43"/>
    <sheet name="43" sheetId="75" r:id="rId44"/>
    <sheet name="44" sheetId="61" r:id="rId45"/>
    <sheet name="45" sheetId="62" r:id="rId46"/>
    <sheet name="46" sheetId="63" r:id="rId47"/>
    <sheet name="47" sheetId="64" r:id="rId48"/>
    <sheet name="48" sheetId="65" r:id="rId49"/>
    <sheet name="49" sheetId="66" r:id="rId50"/>
    <sheet name="50" sheetId="36" r:id="rId51"/>
    <sheet name="51" sheetId="37" r:id="rId52"/>
    <sheet name="52" sheetId="38" r:id="rId53"/>
    <sheet name="53" sheetId="39" r:id="rId54"/>
    <sheet name="54" sheetId="40" r:id="rId55"/>
    <sheet name="55" sheetId="41" r:id="rId56"/>
    <sheet name="56" sheetId="42" r:id="rId57"/>
    <sheet name="57" sheetId="43" r:id="rId58"/>
    <sheet name="58" sheetId="44" r:id="rId59"/>
    <sheet name="59" sheetId="45" r:id="rId60"/>
    <sheet name="60" sheetId="46" r:id="rId61"/>
    <sheet name="61" sheetId="47" r:id="rId62"/>
    <sheet name="62" sheetId="48" r:id="rId63"/>
    <sheet name="63" sheetId="49" r:id="rId64"/>
    <sheet name="64" sheetId="50" r:id="rId65"/>
    <sheet name="65" sheetId="51" r:id="rId66"/>
    <sheet name="66" sheetId="52" r:id="rId67"/>
    <sheet name="67" sheetId="53" r:id="rId68"/>
    <sheet name="68" sheetId="54" r:id="rId69"/>
    <sheet name="69" sheetId="55" r:id="rId70"/>
    <sheet name="70" sheetId="56" r:id="rId71"/>
    <sheet name="71" sheetId="67" r:id="rId72"/>
    <sheet name="72" sheetId="68" r:id="rId73"/>
  </sheets>
  <definedNames>
    <definedName name="_ftn1" localSheetId="8">'8'!#REF!</definedName>
    <definedName name="_ftn2" localSheetId="17">'17'!$B$22</definedName>
    <definedName name="_ftnref1" localSheetId="8">'8'!#REF!</definedName>
    <definedName name="_Hlk106267750" localSheetId="4">'4'!$B$2</definedName>
    <definedName name="_Hlk106270709" localSheetId="12">'12'!#REF!</definedName>
    <definedName name="_Hlk107385223" localSheetId="41">'41'!#REF!</definedName>
    <definedName name="_Hlk113369809" localSheetId="1">'1'!$B$6</definedName>
    <definedName name="_Hlk113369814" localSheetId="1">'1'!$B$6</definedName>
    <definedName name="_Hlk113369817" localSheetId="3">'3'!$B$7</definedName>
    <definedName name="_Hlk113369820" localSheetId="4">'4'!$B$6</definedName>
    <definedName name="_Hlk113369821" localSheetId="4">'4'!#REF!</definedName>
    <definedName name="_Hlk113369822" localSheetId="5">'5'!#REF!</definedName>
    <definedName name="_Hlk113369823" localSheetId="8">'8'!#REF!</definedName>
    <definedName name="_Hlk113369827" localSheetId="9">'9'!#REF!</definedName>
    <definedName name="_Hlk113369829" localSheetId="10">'10'!#REF!</definedName>
    <definedName name="_Hlk113369831" localSheetId="11">'11'!#REF!</definedName>
    <definedName name="_Hlk113369834" localSheetId="12">'12'!#REF!</definedName>
    <definedName name="_Hlk113369835" localSheetId="13">'13'!#REF!</definedName>
    <definedName name="_Hlk113369837" localSheetId="14">'14'!#REF!</definedName>
    <definedName name="_Hlk113369838" localSheetId="15">'15'!#REF!</definedName>
    <definedName name="_Hlk113369840" localSheetId="16">'16'!#REF!</definedName>
    <definedName name="_Hlk113369841" localSheetId="17">'17'!#REF!</definedName>
    <definedName name="_Hlk113369843" localSheetId="18">'18'!#REF!</definedName>
    <definedName name="_Hlk113369844" localSheetId="19">'19'!#REF!</definedName>
    <definedName name="_Hlk113369845" localSheetId="21">'21'!#REF!</definedName>
    <definedName name="_Hlk113369846" localSheetId="23">'23'!#REF!</definedName>
    <definedName name="_Hlk113369847" localSheetId="24">'24'!#REF!</definedName>
    <definedName name="_Hlk113369848" localSheetId="25">'25'!#REF!</definedName>
    <definedName name="_Hlk113369849" localSheetId="26">'26'!#REF!</definedName>
    <definedName name="_Hlk113369852" localSheetId="27">'27'!#REF!</definedName>
    <definedName name="_Hlk113369856" localSheetId="28">'28'!#REF!</definedName>
    <definedName name="_Hlk113369859" localSheetId="29">'29'!#REF!</definedName>
    <definedName name="_Hlk113369860" localSheetId="30">'30'!#REF!</definedName>
    <definedName name="_Hlk113369866" localSheetId="35">'35'!#REF!</definedName>
    <definedName name="_Hlk113369869" localSheetId="36">'36'!#REF!</definedName>
    <definedName name="_Hlk113369874" localSheetId="37">'37'!#REF!</definedName>
    <definedName name="_Hlk113369875" localSheetId="38">'38'!#REF!</definedName>
    <definedName name="_Hlk113369877" localSheetId="39">'39'!#REF!</definedName>
    <definedName name="_Hlk113369878" localSheetId="40">'40'!#REF!</definedName>
    <definedName name="_Hlk113369880" localSheetId="42">'42'!#REF!</definedName>
    <definedName name="_Hlk113369882" localSheetId="50">'50'!#REF!</definedName>
    <definedName name="_Hlk113369883" localSheetId="51">'51'!#REF!</definedName>
    <definedName name="_Hlk113369884" localSheetId="52">'52'!#REF!</definedName>
    <definedName name="_Hlk113369886" localSheetId="53">'53'!#REF!</definedName>
    <definedName name="_Hlk113369887" localSheetId="54">'54'!#REF!</definedName>
    <definedName name="_Hlk113369888" localSheetId="55">'55'!#REF!</definedName>
    <definedName name="_Hlk113369890" localSheetId="56">'56'!#REF!</definedName>
    <definedName name="_Hlk113369891" localSheetId="57">'57'!#REF!</definedName>
    <definedName name="_Hlk113369893" localSheetId="58">'58'!#REF!</definedName>
    <definedName name="_Hlk113369894" localSheetId="59">'59'!#REF!</definedName>
    <definedName name="_Hlk113369895" localSheetId="60">'60'!#REF!</definedName>
    <definedName name="_Hlk113369897" localSheetId="61">'61'!#REF!</definedName>
    <definedName name="_Hlk113369898" localSheetId="62">'62'!#REF!</definedName>
    <definedName name="_Hlk113369899" localSheetId="63">'63'!#REF!</definedName>
    <definedName name="_Hlk113369901" localSheetId="64">'64'!#REF!</definedName>
    <definedName name="_Hlk113369903" localSheetId="65">'65'!#REF!</definedName>
    <definedName name="_Hlk113369904" localSheetId="66">'66'!#REF!</definedName>
    <definedName name="_Hlk113369905" localSheetId="67">'67'!#REF!</definedName>
    <definedName name="_Hlk113369906" localSheetId="68">'68'!#REF!</definedName>
    <definedName name="_Hlk113369907" localSheetId="69">'69'!#REF!</definedName>
    <definedName name="_Hlk113369909" localSheetId="70">'70'!#REF!</definedName>
    <definedName name="_Hlk129684140" localSheetId="29">'29'!#REF!</definedName>
    <definedName name="_Ref112657362" localSheetId="1">'1'!#REF!</definedName>
    <definedName name="_Ref165619717" localSheetId="3">'3'!$B$2</definedName>
    <definedName name="_Ref165619747" localSheetId="2">'2'!$B$2</definedName>
    <definedName name="_Ref165621164" localSheetId="10">'10'!$B$2</definedName>
    <definedName name="_Ref165622008" localSheetId="11">'11'!$B$2</definedName>
    <definedName name="_Ref165622486" localSheetId="12">'12'!$B$2</definedName>
    <definedName name="_Ref165623647" localSheetId="13">'13'!$B$2</definedName>
    <definedName name="_Ref165624384" localSheetId="14">'14'!$B$2</definedName>
    <definedName name="_Ref165624548" localSheetId="15">'15'!$B$2</definedName>
    <definedName name="_Ref165632220" localSheetId="18">'18'!$B$2</definedName>
    <definedName name="_Ref165633061" localSheetId="23">'23'!#REF!</definedName>
    <definedName name="_Ref165638847" localSheetId="5">'5'!$B$2</definedName>
    <definedName name="_Ref166242677" localSheetId="16">'16'!$B$2</definedName>
    <definedName name="_Toc106285532" localSheetId="0">Tabellenübersicht!$A$42</definedName>
    <definedName name="_Toc134015134" localSheetId="0">Tabellenübersicht!$A$29</definedName>
    <definedName name="_Toc138175547" localSheetId="33">'33'!$B$5</definedName>
    <definedName name="_Toc168400972" localSheetId="8">'8'!$B$2</definedName>
    <definedName name="_Toc168400973" localSheetId="9">'9'!$B$2</definedName>
    <definedName name="_Toc168400981" localSheetId="17">'17'!$B$2</definedName>
    <definedName name="_Toc168400984" localSheetId="21">'21'!$B$2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8" i="4" l="1"/>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7" i="4"/>
  <c r="A46" i="4"/>
  <c r="A45" i="4"/>
  <c r="A44" i="4"/>
  <c r="A43" i="4"/>
  <c r="A42" i="4"/>
  <c r="A41" i="4"/>
  <c r="A40" i="4"/>
  <c r="A39" i="4"/>
  <c r="A36" i="4"/>
  <c r="A35" i="4"/>
  <c r="A34" i="4"/>
  <c r="A33" i="4"/>
  <c r="A32" i="4"/>
  <c r="A31" i="4"/>
  <c r="A30" i="4"/>
  <c r="A29" i="4"/>
  <c r="A28" i="4"/>
  <c r="A27" i="4"/>
  <c r="A26" i="4"/>
  <c r="A25" i="4"/>
  <c r="A24" i="4"/>
  <c r="A23" i="4"/>
  <c r="A22" i="4"/>
  <c r="A21" i="4"/>
  <c r="A20" i="4"/>
  <c r="A19" i="4"/>
  <c r="A18" i="4"/>
  <c r="A17" i="4"/>
  <c r="A16" i="4"/>
  <c r="A15" i="4"/>
  <c r="A14" i="4"/>
  <c r="A13" i="4"/>
  <c r="A12" i="4"/>
  <c r="A11" i="4" l="1"/>
  <c r="A10" i="4"/>
  <c r="A9" i="4"/>
  <c r="A8" i="4"/>
  <c r="A7" i="4"/>
  <c r="A6" i="4"/>
  <c r="A5" i="4"/>
  <c r="G11" i="70"/>
  <c r="F11" i="70"/>
  <c r="G10" i="70"/>
  <c r="F10" i="70"/>
  <c r="G9" i="70"/>
  <c r="F9" i="70"/>
  <c r="A4" i="4"/>
</calcChain>
</file>

<file path=xl/sharedStrings.xml><?xml version="1.0" encoding="utf-8"?>
<sst xmlns="http://schemas.openxmlformats.org/spreadsheetml/2006/main" count="2695" uniqueCount="1481">
  <si>
    <t>Beruf</t>
  </si>
  <si>
    <t>A.</t>
  </si>
  <si>
    <t>angestellt</t>
  </si>
  <si>
    <t>B.</t>
  </si>
  <si>
    <t>freiberuflich</t>
  </si>
  <si>
    <t>beides, überwiegend ...*</t>
  </si>
  <si>
    <t>A–D</t>
  </si>
  <si>
    <t>E.</t>
  </si>
  <si>
    <t>Sonstiges**</t>
  </si>
  <si>
    <t>gesamt</t>
  </si>
  <si>
    <t>C.</t>
  </si>
  <si>
    <t>D.</t>
  </si>
  <si>
    <t>1. DGKP</t>
  </si>
  <si>
    <t>2. PFA</t>
  </si>
  <si>
    <t>3. PA</t>
  </si>
  <si>
    <t>Summe</t>
  </si>
  <si>
    <t>Registrierungen</t>
  </si>
  <si>
    <t>1–3</t>
  </si>
  <si>
    <t>4. BMA</t>
  </si>
  <si>
    <t>5. Diät</t>
  </si>
  <si>
    <t>6. Ergo</t>
  </si>
  <si>
    <t>7. Logo</t>
  </si>
  <si>
    <t>8. Ortho</t>
  </si>
  <si>
    <t>9. Physio</t>
  </si>
  <si>
    <t>10. RT</t>
  </si>
  <si>
    <t>4–10</t>
  </si>
  <si>
    <t>Personen</t>
  </si>
  <si>
    <t>(Grundmengen)</t>
  </si>
  <si>
    <t>11. OTA</t>
  </si>
  <si>
    <t>1–11</t>
  </si>
  <si>
    <t>(Grundmenge n) 4–10</t>
  </si>
  <si>
    <t>Summe 1–11</t>
  </si>
  <si>
    <t>(Grundmenge n) 1–11</t>
  </si>
  <si>
    <t>Frauen</t>
  </si>
  <si>
    <t>Männer</t>
  </si>
  <si>
    <t>DGKP</t>
  </si>
  <si>
    <t>PFA</t>
  </si>
  <si>
    <t>PA</t>
  </si>
  <si>
    <t>Altersgruppen</t>
  </si>
  <si>
    <t>ausschließlich</t>
  </si>
  <si>
    <t>Setting</t>
  </si>
  <si>
    <t>Krankenanstalt</t>
  </si>
  <si>
    <t>Behindertenbetreuung</t>
  </si>
  <si>
    <t>Kuranstalten, Rehaeinrichtungen</t>
  </si>
  <si>
    <t>Industrie und ähnliche Einrichtungen</t>
  </si>
  <si>
    <t>Ausbildungseinrichtungen</t>
  </si>
  <si>
    <t>Primärversorgungseinheit</t>
  </si>
  <si>
    <t>Sozialbetreuungsberuf</t>
  </si>
  <si>
    <t>Diplomsozialbetreuer:in Altenarbeit</t>
  </si>
  <si>
    <t>Diplomsozialbetreuer:in Behindertenarbeit</t>
  </si>
  <si>
    <t>Diplomsozialbetreuer:in Familienarbeit</t>
  </si>
  <si>
    <t>Fachsozialbetreuer:in Altenarbeit</t>
  </si>
  <si>
    <t>Fachsozialbetreuer:in Behindertenarbeit</t>
  </si>
  <si>
    <t>Summe Personen (Grundmengen)</t>
  </si>
  <si>
    <t>Bundesland</t>
  </si>
  <si>
    <t>Burgenland</t>
  </si>
  <si>
    <t>Kärnten</t>
  </si>
  <si>
    <t>Niederösterreich</t>
  </si>
  <si>
    <t>Oberösterreich</t>
  </si>
  <si>
    <t>Salzburg</t>
  </si>
  <si>
    <t>Steiermark</t>
  </si>
  <si>
    <t>Tirol</t>
  </si>
  <si>
    <t>Vorarlberg</t>
  </si>
  <si>
    <t>Wien</t>
  </si>
  <si>
    <t>Österreich</t>
  </si>
  <si>
    <t>Spezialisierungen</t>
  </si>
  <si>
    <t>Lehraufgaben</t>
  </si>
  <si>
    <t>Führungsaufgaben</t>
  </si>
  <si>
    <t>Intensivpflege</t>
  </si>
  <si>
    <t>Kinderintensivpflege</t>
  </si>
  <si>
    <t>Anästhesiepflege</t>
  </si>
  <si>
    <t>Pflege bei Nierenersatztherapie</t>
  </si>
  <si>
    <t>Pflege im Operationsbereich</t>
  </si>
  <si>
    <t>55+</t>
  </si>
  <si>
    <t>Bgl.</t>
  </si>
  <si>
    <t>Knt.</t>
  </si>
  <si>
    <t>NÖ</t>
  </si>
  <si>
    <t>OÖ</t>
  </si>
  <si>
    <t>Sbg.</t>
  </si>
  <si>
    <t>Stmk.</t>
  </si>
  <si>
    <t>Vbg.</t>
  </si>
  <si>
    <t>Frauen absolut</t>
  </si>
  <si>
    <t>Männer absolut</t>
  </si>
  <si>
    <t>BMA</t>
  </si>
  <si>
    <t>Diät</t>
  </si>
  <si>
    <t>Ergo</t>
  </si>
  <si>
    <t>Logo</t>
  </si>
  <si>
    <t>Ortho</t>
  </si>
  <si>
    <t>Physio</t>
  </si>
  <si>
    <t>RT</t>
  </si>
  <si>
    <t>Summe der</t>
  </si>
  <si>
    <t>OT</t>
  </si>
  <si>
    <t>Sonstiges</t>
  </si>
  <si>
    <t>andere Settings</t>
  </si>
  <si>
    <t>alle MTD</t>
  </si>
  <si>
    <t>alle BL</t>
  </si>
  <si>
    <t>Gesamt</t>
  </si>
  <si>
    <t>Frauen in %</t>
  </si>
  <si>
    <t>Männer in %</t>
  </si>
  <si>
    <t>OTA</t>
  </si>
  <si>
    <t>Mittelwert in Jahren</t>
  </si>
  <si>
    <t>alle</t>
  </si>
  <si>
    <t>angestellt bei Ärztin bzw. Arzt</t>
  </si>
  <si>
    <t>weitere Einrichtungen im GW</t>
  </si>
  <si>
    <t>6 (4%)</t>
  </si>
  <si>
    <t>11 (3%)</t>
  </si>
  <si>
    <t>Alters-</t>
  </si>
  <si>
    <t>gruppen</t>
  </si>
  <si>
    <t>Übersicht</t>
  </si>
  <si>
    <t>ANHANG</t>
  </si>
  <si>
    <t>TEIL A</t>
  </si>
  <si>
    <t>TEIL B</t>
  </si>
  <si>
    <t>Berufe</t>
  </si>
  <si>
    <t>GuK-Berufe gesamt</t>
  </si>
  <si>
    <t>MTD-Berufe gesamt</t>
  </si>
  <si>
    <t>GBR-Berufe gesamt</t>
  </si>
  <si>
    <t>MTD gesamt</t>
  </si>
  <si>
    <t>online in %</t>
  </si>
  <si>
    <t>persönlich in %</t>
  </si>
  <si>
    <t>Tabelle 1: Zugriffe auf das öffentliche Gesundheitsberuferegister pro Jahr</t>
  </si>
  <si>
    <t>Jahr</t>
  </si>
  <si>
    <t>Views</t>
  </si>
  <si>
    <t>Visits</t>
  </si>
  <si>
    <t>Views/Visits</t>
  </si>
  <si>
    <t>2018*</t>
  </si>
  <si>
    <t>*ab Juli 2018</t>
  </si>
  <si>
    <t>―</t>
  </si>
  <si>
    <t>1–3 (GuK-Berufe)</t>
  </si>
  <si>
    <t>4–10 (MTD)</t>
  </si>
  <si>
    <t>1–11 (Gesamt)</t>
  </si>
  <si>
    <t>DGKP = Diplomierte Gesundheits- und Krankenpflegerin bzw. Diplomierter Gesundheits- und Krankenpfleger</t>
  </si>
  <si>
    <t>PFA = Pflegefachassistent:in, PA = Pflegeassistent:in</t>
  </si>
  <si>
    <t>BMA = Biomedizinische Analytikerin bzw. Biomedizinischer Analytiker, Diät = Diätologin bzw. Diätologe,</t>
  </si>
  <si>
    <t>Ergo = Ergotherapeut:in, Logo = Logopädin bzw. Logopäde, Ortho = Orthoptist:in,</t>
  </si>
  <si>
    <t>Physio = Physiotherapeut:in, RT = Radiologietechnologin bzw. Radiologietechnologe</t>
  </si>
  <si>
    <t>OTA = Diplomierte Operationstechnische Assistentin bzw. Diplomierter Operationstechnischer Assistent</t>
  </si>
  <si>
    <t>*beides: sowohl angestellt als auch freiberuflich tätig, Zuteilung gemäß Selbstangabe zur überwiegenden Art der Berufsausübung</t>
  </si>
  <si>
    <t xml:space="preserve">**Personen, die zum Beispiel nach der Ausbildung noch nicht beschäftigt, arbeitssuchend, ehrenamtlich tätig, in einem anderen Beruf tätig sind oder in Pension sind </t>
  </si>
  <si>
    <t xml:space="preserve">Registrierungen gesamt per </t>
  </si>
  <si>
    <t>Veränderung zum Vorjahr in %</t>
  </si>
  <si>
    <t>2021–2022</t>
  </si>
  <si>
    <t>2022–2023</t>
  </si>
  <si>
    <t>&lt; 25  </t>
  </si>
  <si>
    <t>25–34</t>
  </si>
  <si>
    <t>35–44</t>
  </si>
  <si>
    <t>45–54</t>
  </si>
  <si>
    <t>55–64</t>
  </si>
  <si>
    <t>x</t>
  </si>
  <si>
    <t>≥ 65</t>
  </si>
  <si>
    <t>Hinweis: x = Daten zur Wahrung der statistischen Geheimhaltung unterdrückt</t>
  </si>
  <si>
    <t>*Prozent in Relation zu den Gesamtregistrierungen innerhalb der jeweiligen Berufsgruppe</t>
  </si>
  <si>
    <t>Krankenanstalten</t>
  </si>
  <si>
    <t>stationäre Pflegeeinrichtungen /</t>
  </si>
  <si>
    <t>Tageszentren</t>
  </si>
  <si>
    <t>mobile Dienste</t>
  </si>
  <si>
    <t>angestellt bei Ärztin/Arzt</t>
  </si>
  <si>
    <t>weitere Einrichtungen im GW*</t>
  </si>
  <si>
    <t>selbstständige Ambulatorien</t>
  </si>
  <si>
    <t>Primärversorgungseinheiten</t>
  </si>
  <si>
    <t>*Hierzu zählen Straf‐ und Maßnahmenvollzugsanstalten (inklusive Justizbetreuungsagentur), Gewebebank/</t>
  </si>
  <si>
    <t>Gewebeentnahmeeinrichtungen, Blutspendeeinrichtungen, Rettungsdienste, Forschungseinrichtungen und Anstellung bei freiberuflichen DGKP</t>
  </si>
  <si>
    <t>Anteil bis</t>
  </si>
  <si>
    <t>49 Jahre in %</t>
  </si>
  <si>
    <t>Anteil</t>
  </si>
  <si>
    <t>50 Jahre und</t>
  </si>
  <si>
    <t>älter in %</t>
  </si>
  <si>
    <t>Behindertenbetreuungseinrichtungen</t>
  </si>
  <si>
    <t>Kuranstalten und</t>
  </si>
  <si>
    <t>Rehabilitationseinrichtungen</t>
  </si>
  <si>
    <t>Summe Registrierungen in GuK-Berufen mit</t>
  </si>
  <si>
    <t>freiwilliger Angabe eines SOB</t>
  </si>
  <si>
    <t>DGKP in %</t>
  </si>
  <si>
    <t>PFA in %</t>
  </si>
  <si>
    <t>PA in %</t>
  </si>
  <si>
    <t>GuK gesamt in %</t>
  </si>
  <si>
    <t>Psychiatrische Gesundheits- und Krankenpflege</t>
  </si>
  <si>
    <t>Kinder- und Jugendlichenpflege</t>
  </si>
  <si>
    <t>Krankenhaushygiene</t>
  </si>
  <si>
    <t>Anzahl DGKP mit Berechtigung 
in einer Spezialisierung 
(freiwillige Angabe)</t>
  </si>
  <si>
    <t>Prozent, gemessen an allen 
registrierten DGKP</t>
  </si>
  <si>
    <t>&lt; 20</t>
  </si>
  <si>
    <t>20–24</t>
  </si>
  <si>
    <t>[1] In den Tabellenbeschriftungen wird die jeweilige Grundmenge (ausgewertete n =  …) ausgewiesen. Diese entspricht der Gesamtzahl der in der jeweiligen Auswertung berücksichtigten Personen. Diese Grundmenge kann teilweise von der Gesamtzahl der jeweils registrierten Berufsangehörigen bzw. von der Grundmenge in anderen Auswertungen abweichen, da die ausgewerteten Informationen nicht immer für alle registrierten Personen gleichermaßen vorliegen.</t>
  </si>
  <si>
    <t>[2] Die Personen der jeweils ausgewerteten Grundmenge n werden in den Darstellungen nach unterschiedlichen Zuordnungsmerkmalen wie beispielsweise Beruf aufgeschlüsselt. Wenn eine registrierte Person der Grundmenge n für ein Zuordnungsmerkmal mehrere Ausprägungen aufweist (zwei Berufe etc.), wird jede dieser Ausprägungen in der Tabelle berücksichtigt. In der Grundmenge n wird jene Person jedoch nur einmal gezählt. Aufgrund dieser Möglichkeit der Mehrfachzuordnung kann die Summe der Zuordnungen zu allen Merkmalen in der jeweiligen Tabelle größer sein als die zugrunde liegende Grundmenge n. Auf diesen Umstand wird in der jeweiligen Tabellenbeschriftung mit der Anmerkung „Mehrfachzuordnungen möglich“ hingewiesen.</t>
  </si>
  <si>
    <t>beides, überwiegend …</t>
  </si>
  <si>
    <t>&lt; 35</t>
  </si>
  <si>
    <t>≥ 35</t>
  </si>
  <si>
    <r>
      <t xml:space="preserve">Veränderung </t>
    </r>
    <r>
      <rPr>
        <sz val="8.5"/>
        <color rgb="FF000000"/>
        <rFont val="Segoe UI Semibold"/>
        <family val="2"/>
      </rPr>
      <t>gegenüber de</t>
    </r>
    <r>
      <rPr>
        <sz val="8.5"/>
        <color theme="1"/>
        <rFont val="Segoe UI Semibold"/>
        <family val="2"/>
      </rPr>
      <t>m Vorjahr in %</t>
    </r>
  </si>
  <si>
    <t>in %</t>
  </si>
  <si>
    <t>online</t>
  </si>
  <si>
    <t>persönlich</t>
  </si>
  <si>
    <t>Verfahren</t>
  </si>
  <si>
    <t>Anzahl</t>
  </si>
  <si>
    <t>(Änderungsmeldungen im Rahmen einer Verlängerung)</t>
  </si>
  <si>
    <t>Änderungsmeldung Berufsdaten</t>
  </si>
  <si>
    <t>Änderungsmeldung Stammdaten</t>
  </si>
  <si>
    <t>Gesamtergebnis</t>
  </si>
  <si>
    <t>selbstständiges Ambulatorium</t>
  </si>
  <si>
    <t>Mittelwert</t>
  </si>
  <si>
    <t>in Jahren</t>
  </si>
  <si>
    <t>&lt; 25</t>
  </si>
  <si>
    <t>11 (2%)</t>
  </si>
  <si>
    <t>Summe Registrierungen 1–3</t>
  </si>
  <si>
    <t>Summe Registrierungen 4–10</t>
  </si>
  <si>
    <t>Personen (Grundmenge n)</t>
  </si>
  <si>
    <t>Summe Registrierungen Summe 1–11</t>
  </si>
  <si>
    <t>Veränderung gegenüber dem Vorjahr in %</t>
  </si>
  <si>
    <t>2019–2020</t>
  </si>
  <si>
    <t>2020–2021</t>
  </si>
  <si>
    <t>Personen (Grundmenge n) 4–10</t>
  </si>
  <si>
    <t>Personen (Grundmenge n) 1–11</t>
  </si>
  <si>
    <t xml:space="preserve">Tabelle 2: Anzahl der Registrierungen (Berufsberechtigungen) nach Beruf und Berufsausübung, Stand 31. 12. 2024 (ausgewertete n = 220.664, Mehrfachzuordnungen möglich) </t>
  </si>
  <si>
    <t>-</t>
  </si>
  <si>
    <t>&lt; 5</t>
  </si>
  <si>
    <t>2022-2023</t>
  </si>
  <si>
    <t>2023-2024</t>
  </si>
  <si>
    <t>Tabelle 3: Gegenüberstellung der Registrierungen gesamt per 31. 12. 2022 (ausgewertete n=211.856, Mehrfachzuordnungen möglich), 31. 12. 2023 (ausgewertete n=220.264, Mehrfachzuordnungen möglich), und 31. 12. 2024 (ausgewertete n=220.664, Mehrfachzuordnungen möglich) pro Beruf in absoluten Zahlen und prozentueller Veränderung"</t>
  </si>
  <si>
    <t>unbekannt, divers, offen, inter, keine Angabe*</t>
  </si>
  <si>
    <t>* Aufgrund der statistischen Geheimhaltung, wurde eine Imputationsregel angewandt: Personen mit geradem Geburtsjahr wurden der Gruppe der Männer, jene mit ungeradem Geburtsjahr der Gruppe der Frauen zugewiesen.</t>
  </si>
  <si>
    <t xml:space="preserve">Tabelle 4: GuK-Berufe – Anzahl der Registrierungen gesamt und nach Geschlecht in absoluten Zahlen, Stand 31. 12. 2024 (ausgewertete n = 179.041) </t>
  </si>
  <si>
    <t>&lt;25</t>
  </si>
  <si>
    <t>3.304 (3 %)</t>
  </si>
  <si>
    <t>1.845 (22 %)</t>
  </si>
  <si>
    <t>2.659 (4 %)</t>
  </si>
  <si>
    <t>25-29</t>
  </si>
  <si>
    <t>10.084 (9 %)</t>
  </si>
  <si>
    <t>1.785 (21 %)</t>
  </si>
  <si>
    <t>5.274 (9 %)</t>
  </si>
  <si>
    <t>30-34</t>
  </si>
  <si>
    <t>13.796 (12 %)</t>
  </si>
  <si>
    <t>1.213 (14 %)</t>
  </si>
  <si>
    <t>6.813 (11 %)</t>
  </si>
  <si>
    <t>35-39</t>
  </si>
  <si>
    <t>14.598 (13 %)</t>
  </si>
  <si>
    <t>1.023 (12 %)</t>
  </si>
  <si>
    <t>7.123 (12 %)</t>
  </si>
  <si>
    <t>40-44</t>
  </si>
  <si>
    <t>15.105 (14 %)</t>
  </si>
  <si>
    <t>944 (11 %)</t>
  </si>
  <si>
    <t>7.429 (12 %)</t>
  </si>
  <si>
    <t>45-49</t>
  </si>
  <si>
    <t>14.245 (13 %)</t>
  </si>
  <si>
    <t>809 (9 %)</t>
  </si>
  <si>
    <t>6.955 (12 %)</t>
  </si>
  <si>
    <t>50-54</t>
  </si>
  <si>
    <t>14.354 (13 %)</t>
  </si>
  <si>
    <t>591 (7 %)</t>
  </si>
  <si>
    <t>8.228 (14 %)</t>
  </si>
  <si>
    <t>55-59</t>
  </si>
  <si>
    <t>14.358 (13 %)</t>
  </si>
  <si>
    <t>303 (4 %)</t>
  </si>
  <si>
    <t>9.413 (16 %)</t>
  </si>
  <si>
    <t>60-64</t>
  </si>
  <si>
    <t>8.812 (8 %)</t>
  </si>
  <si>
    <t>5.103 (9 %)</t>
  </si>
  <si>
    <t>&gt;=65</t>
  </si>
  <si>
    <t>1.910 (2 %)</t>
  </si>
  <si>
    <t>908 (2 %)</t>
  </si>
  <si>
    <t>Hinweis: x = Daten zur Wahrung der statistischen Geheimhaltung unterdrückt</t>
  </si>
  <si>
    <t xml:space="preserve">Tabelle 5: GuK-Berufe – Berufsangehörige nach Altersgruppen in absoluten Zahlen und in Prozent, Stand 31. 12. 2024 (ausgewertete n = 179.041) </t>
  </si>
  <si>
    <t>12 (0,3 %)</t>
  </si>
  <si>
    <t>77 (2 %)</t>
  </si>
  <si>
    <t>146 (3,9 %)</t>
  </si>
  <si>
    <t>184 (4,9 %)</t>
  </si>
  <si>
    <t>253 (6,8 %)</t>
  </si>
  <si>
    <t>196 (5,2 %)</t>
  </si>
  <si>
    <t>243 (6,5 %)</t>
  </si>
  <si>
    <t>167 (4,4 %)</t>
  </si>
  <si>
    <t>216 (5,8 %)</t>
  </si>
  <si>
    <t>143 (3,8 %)</t>
  </si>
  <si>
    <t>172 (4,6 %)</t>
  </si>
  <si>
    <t>162 (4,3 %)</t>
  </si>
  <si>
    <t>173 (4,6 %)</t>
  </si>
  <si>
    <t>243 (6,4 %)</t>
  </si>
  <si>
    <t>256 (6,9 %)</t>
  </si>
  <si>
    <t>1856 (49,2 %)</t>
  </si>
  <si>
    <t>1693 (45,3 %)</t>
  </si>
  <si>
    <t>748 (19,8 %)</t>
  </si>
  <si>
    <t>573 (15,3 %)</t>
  </si>
  <si>
    <t>Tabelle 6: GuK-Berufe - Berufsangehörige in der Kategorie „Ruhende“ nach Altersgruppen in absoluten Zahlen und in Prozent, Stand 31. 12. 2024 (n = 7.529)</t>
  </si>
  <si>
    <t>43 (19,9%)</t>
  </si>
  <si>
    <t>82 (4,4%)</t>
  </si>
  <si>
    <t>20 (2,3%)</t>
  </si>
  <si>
    <t>73 (33,8%)</t>
  </si>
  <si>
    <t>175 (9,4%)</t>
  </si>
  <si>
    <t>28 (3,3%)</t>
  </si>
  <si>
    <t>40 (18,5%)</t>
  </si>
  <si>
    <t>212 (11,4%)</t>
  </si>
  <si>
    <t>19 (2,2%)</t>
  </si>
  <si>
    <t>17 (7,9%)</t>
  </si>
  <si>
    <t>185 (9,9%)</t>
  </si>
  <si>
    <t>219 (11,7%)</t>
  </si>
  <si>
    <t>38 (4,4%)</t>
  </si>
  <si>
    <t>14 (6,5%)</t>
  </si>
  <si>
    <t>156 (8,4%)</t>
  </si>
  <si>
    <t>43 (5%)</t>
  </si>
  <si>
    <t>8 (3,7%)</t>
  </si>
  <si>
    <t>114 (6,1%)</t>
  </si>
  <si>
    <t>85 (9,9%)</t>
  </si>
  <si>
    <t>110 (5,9%)</t>
  </si>
  <si>
    <t>446 (52%)</t>
  </si>
  <si>
    <t>467 (25%)</t>
  </si>
  <si>
    <t>150 (17,5%)</t>
  </si>
  <si>
    <t>147 (7,9%)</t>
  </si>
  <si>
    <t>Tabelle 7: GuK-Berufe - Berufsangehörige in der Kategorie „Streichungen“ (ohne 1.217 Upgrades) nach Altersgruppen in absoluten Zahlen und in Prozent, Stand 31. 12. 2024 (n = 2.940)</t>
  </si>
  <si>
    <t>A. ausschließlich angestellt</t>
  </si>
  <si>
    <t>B. ausschließlich freiberuflich</t>
  </si>
  <si>
    <t>C. beides, überwiegend</t>
  </si>
  <si>
    <t>D. Sonstiges</t>
  </si>
  <si>
    <t xml:space="preserve">Tabelle 8: GuK-Berufe - Gegenüberstellung der Registrierungen gesamt per 31.12.2023 (ausgewertete n=111.566) und 31.12.2024 (ausgewertete n=110.566) nach Art der Berufsausübung	</t>
  </si>
  <si>
    <t xml:space="preserve">Tabelle 9: GuK-Berufe – Kategorie „Sonstiges“ – Berufsangehörige nach Altersgruppen in absoluten Zahlen und in Prozent, Stand 31. 12. 2024 (ausgewertete n = 30.838) </t>
  </si>
  <si>
    <t>DGKP (14 %)*</t>
  </si>
  <si>
    <t>PFA (37 %)*</t>
  </si>
  <si>
    <t>PA (21 %)*</t>
  </si>
  <si>
    <t>1.783 (12 %)</t>
  </si>
  <si>
    <t>950 (30 %)</t>
  </si>
  <si>
    <t>1.257 (10 %)</t>
  </si>
  <si>
    <t>2.755 (18 %)</t>
  </si>
  <si>
    <t>697 (22 %)</t>
  </si>
  <si>
    <t>1.513 (12 %)</t>
  </si>
  <si>
    <t>1.499 (10 %)</t>
  </si>
  <si>
    <t>398 (13 %)</t>
  </si>
  <si>
    <t>1.401 (11 %)</t>
  </si>
  <si>
    <t>1.231 (8 %)</t>
  </si>
  <si>
    <t>339 (11 %)</t>
  </si>
  <si>
    <t>1.443 (12 %)</t>
  </si>
  <si>
    <t>1.126 (7 %)</t>
  </si>
  <si>
    <t>305 (10 %)</t>
  </si>
  <si>
    <t>1.396 (11 %)</t>
  </si>
  <si>
    <t>917 (6 %)</t>
  </si>
  <si>
    <t>242 (8 %)</t>
  </si>
  <si>
    <t>1.173 (9 %)</t>
  </si>
  <si>
    <t>847 (6 %)</t>
  </si>
  <si>
    <t>144 (5 %)</t>
  </si>
  <si>
    <t>1.018 (8 %)</t>
  </si>
  <si>
    <t>827 (5 %)</t>
  </si>
  <si>
    <t>74 (2 %)</t>
  </si>
  <si>
    <t>933 (7 %)</t>
  </si>
  <si>
    <t>3.136 (21 %)</t>
  </si>
  <si>
    <t>16 (1 %)</t>
  </si>
  <si>
    <t>1.866 (15 %)</t>
  </si>
  <si>
    <t>1.047 (7 %)</t>
  </si>
  <si>
    <t>505 (4 %)</t>
  </si>
  <si>
    <t>Tabelle 10: GuK‑Berufe - Einsatzgebiete der angestellten Berufsangehörigen nach Settings in absoluten Zahlen und in Prozent, Stand 31. 12. 2024 (ausgewertete n=146.007, Mehrfachzuordnungen möglich)</t>
  </si>
  <si>
    <t>66.558 (71%)</t>
  </si>
  <si>
    <t>3.219 (60%)</t>
  </si>
  <si>
    <t>8.297 (18%)</t>
  </si>
  <si>
    <t>16.564 (18%)</t>
  </si>
  <si>
    <t>1.834 (34%)</t>
  </si>
  <si>
    <t>277 (5%)</t>
  </si>
  <si>
    <t>6.992 (15%)</t>
  </si>
  <si>
    <t>2.004 (2%)</t>
  </si>
  <si>
    <t>106 (2%)</t>
  </si>
  <si>
    <t>7.419 (16%)</t>
  </si>
  <si>
    <t>4.111 (4%)</t>
  </si>
  <si>
    <t>40 (&lt;1%)</t>
  </si>
  <si>
    <t>505 (1%)</t>
  </si>
  <si>
    <t>42 (&lt;1%)</t>
  </si>
  <si>
    <t>2.375 (3%)</t>
  </si>
  <si>
    <t>32 (&lt;1%)</t>
  </si>
  <si>
    <t>418 (&lt;1%)</t>
  </si>
  <si>
    <t>1.655 (2%)</t>
  </si>
  <si>
    <t>144 (&lt;1%)</t>
  </si>
  <si>
    <t>1.261 (1%)</t>
  </si>
  <si>
    <t>25 (&lt;1%)</t>
  </si>
  <si>
    <t>260 (&lt;1%)</t>
  </si>
  <si>
    <t>1.009 (1%)</t>
  </si>
  <si>
    <t>9 (&lt;1%)</t>
  </si>
  <si>
    <t>78 (&lt;1%)</t>
  </si>
  <si>
    <t>181 (&lt;1%)</t>
  </si>
  <si>
    <t>14 (&lt;1%)</t>
  </si>
  <si>
    <t>stationäre Pflegeeinrichtungen / Tageszentrum</t>
  </si>
  <si>
    <t>1 (&lt;1%)</t>
  </si>
  <si>
    <t>Betreuungseinrichtungen für Menschen mit Behinderung</t>
  </si>
  <si>
    <t xml:space="preserve">Tabelle 11: GuK-Berufe – Berufsangehörige in ausgewählten Settings nach Altersgruppen in Prozent, Stand 31. 12. 2024 (ausgewertete n = 139.737, Mehrfachzuordnungen möglich) </t>
  </si>
  <si>
    <t xml:space="preserve">Tabelle 12: GuK‑Berufe - Anzahl der registrierten Berufsangehörigen, die zusätzlich eine Ausbildung in einem Sozialbetreuungsberuf angaben, Stand 31. 12. 2024 (ausgewertete n = 17.759, Mehrfachzuordnungen möglich)	</t>
  </si>
  <si>
    <t>Tabelle 13: GuK-Berufe - Anteil der DGKP, PFA und PA mit beruflicher Erstqualifikation in Österreich nach Bundesland der Berufsausübung in Prozent, Stand 31. 12. 2024 (ausgewertete n = 148.147)</t>
  </si>
  <si>
    <t>&lt;1%</t>
  </si>
  <si>
    <t>Tabelle 14: DGKP – Anzahl der DGKP mit freiwillig angegebener Ausbildung in einer Spezialisierung, Stand 31. 12. 2024 (ausgewertete n = 26.541)</t>
  </si>
  <si>
    <t>9.866 (9%)</t>
  </si>
  <si>
    <t>506 (6%)</t>
  </si>
  <si>
    <t>3.436 (6%)</t>
  </si>
  <si>
    <t>60.642 (55%)</t>
  </si>
  <si>
    <t>2.223 (26%)</t>
  </si>
  <si>
    <t>15.037 (25%)</t>
  </si>
  <si>
    <t>28.400 (26%)</t>
  </si>
  <si>
    <t>2.573 (30%)</t>
  </si>
  <si>
    <t>18.355 (31%)</t>
  </si>
  <si>
    <t>8.712 (8%)</t>
  </si>
  <si>
    <t>1.905 (22%)</t>
  </si>
  <si>
    <t>15.032 (25%)</t>
  </si>
  <si>
    <t>2.760 (2%)</t>
  </si>
  <si>
    <t>1.199 (14%)</t>
  </si>
  <si>
    <t>7.454 (12%)</t>
  </si>
  <si>
    <t>183 (&lt;1%)</t>
  </si>
  <si>
    <t>164 (2%)</t>
  </si>
  <si>
    <t>588 (&lt;1%)</t>
  </si>
  <si>
    <t xml:space="preserve">Tabelle 15: GuK‐Berufe – Alter bei Abschluss der Erstausbildung in absoluten Zahlen und in Prozent, Stand 31. 12. 2024 (ausgewertete n = 179.035) </t>
  </si>
  <si>
    <t xml:space="preserve">Tabelle 16: GuK-Berufe – Einwohnerzahl pro Berufsangehörige:n nach Bundesland der Berufsausübung, Stand 31. 12. 2024 (ausgewertete n = 148.150, Mehrfachzuordnungen möglich) </t>
  </si>
  <si>
    <t>unbekannt, divers, offen, inter, keine Angabe</t>
  </si>
  <si>
    <t>&lt;5</t>
  </si>
  <si>
    <t xml:space="preserve">Tabelle 17: MTD – Registrierungen gesamt und nach Geschlecht in absoluten Zahlen und in Prozent, Stand 31. 12. 2024 (ausgewertete n = 41.803 [1], Mehrfachzuordnungen möglich [2]) </t>
  </si>
  <si>
    <t>381 (5 %)</t>
  </si>
  <si>
    <t>96 (5 %)</t>
  </si>
  <si>
    <t>249 (5 %)</t>
  </si>
  <si>
    <t>93 (4 %)</t>
  </si>
  <si>
    <t>31 (7 %)</t>
  </si>
  <si>
    <t>732 (4 %)</t>
  </si>
  <si>
    <t>287 (5 %)</t>
  </si>
  <si>
    <t>894 (13 %)</t>
  </si>
  <si>
    <t>344 (17 %)</t>
  </si>
  <si>
    <t>793 (16 %)</t>
  </si>
  <si>
    <t>376 (15 %)</t>
  </si>
  <si>
    <t>68 (15 %)</t>
  </si>
  <si>
    <t>2.465 (13 %)</t>
  </si>
  <si>
    <t>847 (14 %)</t>
  </si>
  <si>
    <t>878 (13 %)</t>
  </si>
  <si>
    <t>400 (20 %)</t>
  </si>
  <si>
    <t>858 (17 %)</t>
  </si>
  <si>
    <t>387 (16 %)</t>
  </si>
  <si>
    <t>65 (15 %)</t>
  </si>
  <si>
    <t>3.116 (16 %)</t>
  </si>
  <si>
    <t>881 (15 %)</t>
  </si>
  <si>
    <t>779 (11 %)</t>
  </si>
  <si>
    <t>314 (15 %)</t>
  </si>
  <si>
    <t>801 (16 %)</t>
  </si>
  <si>
    <t>377 (15 %)</t>
  </si>
  <si>
    <t>48 (11 %)</t>
  </si>
  <si>
    <t>3.017 (16 %)</t>
  </si>
  <si>
    <t>737 (12 %)</t>
  </si>
  <si>
    <t>821 (12 %)</t>
  </si>
  <si>
    <t>272 (13 %)</t>
  </si>
  <si>
    <t>753 (15 %)</t>
  </si>
  <si>
    <t>319 (13 %)</t>
  </si>
  <si>
    <t>44 (10 %)</t>
  </si>
  <si>
    <t>2.909 (15 %)</t>
  </si>
  <si>
    <t>826 (14 %)</t>
  </si>
  <si>
    <t>834 (12 %)</t>
  </si>
  <si>
    <t>195 (10 %)</t>
  </si>
  <si>
    <t>541 (11 %)</t>
  </si>
  <si>
    <t>262 (11 %)</t>
  </si>
  <si>
    <t>47 (11 %)</t>
  </si>
  <si>
    <t>2.210 (12 %)</t>
  </si>
  <si>
    <t>725 (12 %)</t>
  </si>
  <si>
    <t>833 (12 %)</t>
  </si>
  <si>
    <t>188 (9 %)</t>
  </si>
  <si>
    <t>415 (8 %)</t>
  </si>
  <si>
    <t>241 (10 %)</t>
  </si>
  <si>
    <t>40 (9 %)</t>
  </si>
  <si>
    <t>1.860 (10 %)</t>
  </si>
  <si>
    <t>659 (11 %)</t>
  </si>
  <si>
    <t>819 (12 %)</t>
  </si>
  <si>
    <t>133 (6 %)</t>
  </si>
  <si>
    <t>248 (5 %)</t>
  </si>
  <si>
    <t>197 (8 %)</t>
  </si>
  <si>
    <t>51 (12 %)</t>
  </si>
  <si>
    <t>1.478 (8 %)</t>
  </si>
  <si>
    <t>586 (10 %)</t>
  </si>
  <si>
    <t>576 (8 %)</t>
  </si>
  <si>
    <t>76 (4 %)</t>
  </si>
  <si>
    <t>192 (4 %)</t>
  </si>
  <si>
    <t>137 (6 %)</t>
  </si>
  <si>
    <t>25 (6 %)</t>
  </si>
  <si>
    <t>854 (4 %)</t>
  </si>
  <si>
    <t>342 (6 %)</t>
  </si>
  <si>
    <t>140 (2 %)</t>
  </si>
  <si>
    <t>29 (1 %)</t>
  </si>
  <si>
    <t>60 (1 %)</t>
  </si>
  <si>
    <t>79 (3 %)</t>
  </si>
  <si>
    <t>20 (5 %)</t>
  </si>
  <si>
    <t>420 (2 %)</t>
  </si>
  <si>
    <t>63 (1 %)</t>
  </si>
  <si>
    <t xml:space="preserve">Tabelle 18: MTD – Registrierungen nach Altersgruppen in absoluten Zahlen und in Prozent, Stand 31. 12. 2024 (ausgewertete n = 41.803) </t>
  </si>
  <si>
    <t>16 (6 % )</t>
  </si>
  <si>
    <t>6 (6,4 % )</t>
  </si>
  <si>
    <t>24 (7,4 % )</t>
  </si>
  <si>
    <t>30 (11,2 % )</t>
  </si>
  <si>
    <t>13 (24,1 % )</t>
  </si>
  <si>
    <t>9 (9,6 % )</t>
  </si>
  <si>
    <t>7 (12,1 % )</t>
  </si>
  <si>
    <t>57 (17,5 % )</t>
  </si>
  <si>
    <t>20 (8,7 % )</t>
  </si>
  <si>
    <t>5 (1,9 % )</t>
  </si>
  <si>
    <t>8 (14,8 % )</t>
  </si>
  <si>
    <t>8 (8,5 % )</t>
  </si>
  <si>
    <t>5 (8,6 % )</t>
  </si>
  <si>
    <t>51 (15,7 % )</t>
  </si>
  <si>
    <t>8 (3,5 % )</t>
  </si>
  <si>
    <t>5 (9,3 % )</t>
  </si>
  <si>
    <t>12 (12,8 % )</t>
  </si>
  <si>
    <t>33 (10,2 % )</t>
  </si>
  <si>
    <t>7 (2,6 % )</t>
  </si>
  <si>
    <t>18 (5,5 % )</t>
  </si>
  <si>
    <t>5 (2,2 % )</t>
  </si>
  <si>
    <t>19 (5,8 % )</t>
  </si>
  <si>
    <t>6 (2,6 % )</t>
  </si>
  <si>
    <t>12 (4,5 % )</t>
  </si>
  <si>
    <t>9 (2,8 % )</t>
  </si>
  <si>
    <t>129 (48,3 % )</t>
  </si>
  <si>
    <t>25 (26,6 % )</t>
  </si>
  <si>
    <t>23 (39,7 % )</t>
  </si>
  <si>
    <t>59 (18,2 % )</t>
  </si>
  <si>
    <t>121 (52,8 % )</t>
  </si>
  <si>
    <t>64 (24 % )</t>
  </si>
  <si>
    <t xml:space="preserve">x </t>
  </si>
  <si>
    <t>18 (19,1 % )</t>
  </si>
  <si>
    <t>11 (19 % )</t>
  </si>
  <si>
    <t>55 (16,9 % )</t>
  </si>
  <si>
    <t>52 (22,7 % )</t>
  </si>
  <si>
    <t>Tabelle 19: MTD-Berufe - Berufsangehörige in der Kategorie „Ruhende“ nach Altersgruppen in absoluten Zahlen und in Prozent, Stand 31. 12. 2024 (n = 1.034)</t>
  </si>
  <si>
    <t xml:space="preserve">Hinweis: x = Daten zur Wahrung der statistischen Geheimhaltung unterdrückt </t>
  </si>
  <si>
    <t>Tabelle 20: MTD-Berufe - Berufsangehörige in der Kategorie „Streichungen“ nach Altersgruppen in absoluten Zahlen und in Prozent, Stand 31. 12. 2024 (n = 329)</t>
  </si>
  <si>
    <t>25-59</t>
  </si>
  <si>
    <t>8 (9,2 %)</t>
  </si>
  <si>
    <t>6 (35,3 %)</t>
  </si>
  <si>
    <t>5 (35,8 %)</t>
  </si>
  <si>
    <t>7 (35,0 %)</t>
  </si>
  <si>
    <t>39 (41,9 %)</t>
  </si>
  <si>
    <t>11 (12,6 %)</t>
  </si>
  <si>
    <t>53 (60,9 % )</t>
  </si>
  <si>
    <t>7 (41,2 % )</t>
  </si>
  <si>
    <t>14 (60,9 % )</t>
  </si>
  <si>
    <t>7 (35 % )</t>
  </si>
  <si>
    <t>36 (38,7 % )</t>
  </si>
  <si>
    <t>48 (55,2 % )</t>
  </si>
  <si>
    <t>26 (29,9 % )</t>
  </si>
  <si>
    <t>4 (23,5 % )</t>
  </si>
  <si>
    <t>6 (30 % )</t>
  </si>
  <si>
    <t>18 (19,4 % )</t>
  </si>
  <si>
    <t>28 (32,2 % )</t>
  </si>
  <si>
    <t>Tabelle 21: MTD – Gegenüberstellungen der Registrierungen gesamt nach Art der Berufsausübung 31. 12. 2023 (ausgewertete n = 41.211, Mehrfachzuordnungen möglich) und 31. 12. 2024 (ausgewertete n = 41.833, Mehrfachzuordnungen möglich)</t>
  </si>
  <si>
    <t xml:space="preserve">Tabelle 22: MTD – Kategorie „Sonstiges“ – Registrierungen nach Altersgruppen in absoluten Zahlen und in Prozent, Stand 31. 12. 2024 (ausgewertete n = 5.229) </t>
  </si>
  <si>
    <t>217 (20 %)</t>
  </si>
  <si>
    <t>55 (14 %)</t>
  </si>
  <si>
    <t>121 (18 %)</t>
  </si>
  <si>
    <t>41 (15 %)</t>
  </si>
  <si>
    <t>18 (22 %)</t>
  </si>
  <si>
    <t>366 (20 %)</t>
  </si>
  <si>
    <t>156 (17 %)</t>
  </si>
  <si>
    <t>274 (25 %)</t>
  </si>
  <si>
    <t>110 (28 %)</t>
  </si>
  <si>
    <t>208 (30 %)</t>
  </si>
  <si>
    <t>82 (31 %)</t>
  </si>
  <si>
    <t>21 (25 %)</t>
  </si>
  <si>
    <t>520 (29 %)</t>
  </si>
  <si>
    <t>324 (35 %)</t>
  </si>
  <si>
    <t>118 (11 %)</t>
  </si>
  <si>
    <t>99 (25 %)</t>
  </si>
  <si>
    <t>112 (16 %)</t>
  </si>
  <si>
    <t>43 (16 %)</t>
  </si>
  <si>
    <t>16 (19 %)</t>
  </si>
  <si>
    <t>316 (18 %)</t>
  </si>
  <si>
    <t>133 (14 %)</t>
  </si>
  <si>
    <t>56 (5 %)</t>
  </si>
  <si>
    <t>42 (11 %)</t>
  </si>
  <si>
    <t>79 (11 %)</t>
  </si>
  <si>
    <t>26 (10 %)</t>
  </si>
  <si>
    <t>195 (11 %)</t>
  </si>
  <si>
    <t>56 (6 %)</t>
  </si>
  <si>
    <t>51 (5 %)</t>
  </si>
  <si>
    <t>34 (9 %)</t>
  </si>
  <si>
    <t>48 (7 %)</t>
  </si>
  <si>
    <t>17 (6 %)</t>
  </si>
  <si>
    <t>112 (6 %)</t>
  </si>
  <si>
    <t>46 (5 %)</t>
  </si>
  <si>
    <t>41 (4 %)</t>
  </si>
  <si>
    <t>15 (4 %)</t>
  </si>
  <si>
    <t>29 (4 %)</t>
  </si>
  <si>
    <t>8 (3 %)</t>
  </si>
  <si>
    <t>71 (4 %)</t>
  </si>
  <si>
    <t>25 (3 %)</t>
  </si>
  <si>
    <t>35 (3 %)</t>
  </si>
  <si>
    <t>7 (2 %)</t>
  </si>
  <si>
    <t>20 (3 %)</t>
  </si>
  <si>
    <t>11 (4 %)</t>
  </si>
  <si>
    <t>36 (2 %)</t>
  </si>
  <si>
    <t>23 (2 %)</t>
  </si>
  <si>
    <t>10 (3 %)</t>
  </si>
  <si>
    <t>10 (1 %)</t>
  </si>
  <si>
    <t>6 (2 %)</t>
  </si>
  <si>
    <t>31 (3 %)</t>
  </si>
  <si>
    <t>177 (16 %)</t>
  </si>
  <si>
    <t>16 (4 %)</t>
  </si>
  <si>
    <t>44 (6 %)</t>
  </si>
  <si>
    <t>20 (7 %)</t>
  </si>
  <si>
    <t>9 (11 %)</t>
  </si>
  <si>
    <t>88 (5 %)</t>
  </si>
  <si>
    <t>99 (11 %)</t>
  </si>
  <si>
    <t>86 (8 %)</t>
  </si>
  <si>
    <t>12 (3 %)</t>
  </si>
  <si>
    <t>17 (2 %)</t>
  </si>
  <si>
    <t>13 (5 %)</t>
  </si>
  <si>
    <t>10 (12 %)</t>
  </si>
  <si>
    <t>48 (3 %)</t>
  </si>
  <si>
    <t>35 (4 %)</t>
  </si>
  <si>
    <t>Tabelle 23: Biomedizinische Analytik – häufigste Einsatzgebiete der angestellten Berufsangehörigen nach Settings in absoluten Zahlen und in Prozent, Stand 31. 12. 2024</t>
  </si>
  <si>
    <t>(ausgewertete n = 5.801, Mehrfachzuordnungen möglich)</t>
  </si>
  <si>
    <t>4145 (71%)</t>
  </si>
  <si>
    <t>Forschungseinrichtung</t>
  </si>
  <si>
    <t>727 (13%)</t>
  </si>
  <si>
    <t>575 (10%)</t>
  </si>
  <si>
    <t>Ambulatorium</t>
  </si>
  <si>
    <t>391 (7%)</t>
  </si>
  <si>
    <t>Arzt/Ärztin (Arztpraxis)</t>
  </si>
  <si>
    <t>254 (4%)</t>
  </si>
  <si>
    <t>Ärztliche Gruppenpraxis</t>
  </si>
  <si>
    <t>233 (4%)</t>
  </si>
  <si>
    <t>182 (3%)</t>
  </si>
  <si>
    <t>Blutspendeeinrichtung</t>
  </si>
  <si>
    <t>151 (3%)</t>
  </si>
  <si>
    <t>Kuranstalt und Rehabilitationseinrichtungen</t>
  </si>
  <si>
    <t>69 (1%)</t>
  </si>
  <si>
    <t>Angestellt bei Angehörigen freiberuflich tätiger/niedergelassener BMA</t>
  </si>
  <si>
    <t>18 (&lt;1%)</t>
  </si>
  <si>
    <t>48 (&lt;1%)</t>
  </si>
  <si>
    <t>6793 (100%)</t>
  </si>
  <si>
    <t>855 (62%)</t>
  </si>
  <si>
    <t>343 (25%)</t>
  </si>
  <si>
    <t>155 (11%)</t>
  </si>
  <si>
    <t>69 (5%)</t>
  </si>
  <si>
    <t>60 (4%)</t>
  </si>
  <si>
    <t>stationäre Pflegeeinrichtung/Tageszentrum</t>
  </si>
  <si>
    <t>53 (4%)</t>
  </si>
  <si>
    <t>42 (3%)</t>
  </si>
  <si>
    <t>30 (2%)</t>
  </si>
  <si>
    <t>25 (2%)</t>
  </si>
  <si>
    <t>16 (1%)</t>
  </si>
  <si>
    <t>1673 (100%)</t>
  </si>
  <si>
    <t>Tabelle 24: Diätologie – häufigste Einsatzgebiete der angestellten Berufsangehörigen</t>
  </si>
  <si>
    <t>nach Settings in absoluten Zahlen und in Prozent, Stand 31. 12. 2024 (ausgewertete n = 1.373, Mehrfachzuordnungen möglich)</t>
  </si>
  <si>
    <t>1510 (49%)</t>
  </si>
  <si>
    <t>568 (18%)</t>
  </si>
  <si>
    <t>385 (12%)</t>
  </si>
  <si>
    <t>322 (10%)</t>
  </si>
  <si>
    <t>306 (10%)</t>
  </si>
  <si>
    <t>271 (9%)</t>
  </si>
  <si>
    <t>152 (5%)</t>
  </si>
  <si>
    <t>138 (4%)</t>
  </si>
  <si>
    <t>Angestellt bei Angehörigen freiberuflich tätiger/niedergelassener Ergo</t>
  </si>
  <si>
    <t>82 (3%)</t>
  </si>
  <si>
    <t>Straf- und Maßnahmenvollzugsanstalt (inklusive Justizbetreuungsagentur)</t>
  </si>
  <si>
    <t>35 (1%)</t>
  </si>
  <si>
    <t>85 (3%)</t>
  </si>
  <si>
    <t>3854 (100%)</t>
  </si>
  <si>
    <t>Tabelle 25: Ergotherapie – häufigste Einsatzgebiete der angestellten Berufsangehörigen nach Settings in absoluten Zahlen und in Prozent, Stand 31. 12. 2024 (ausgewertete n = 3.106, Mehrfachzuordnungen möglich)</t>
  </si>
  <si>
    <t xml:space="preserve">Tabelle 26: Logopädie – häufigste Einsatzgebiete der angestellten Berufsangehörigen nach Settings in absoluten Zahlen und in Prozent, Stand 31. 12. 2024 (ausgewertete n = 1.311, Mehrfachzuordnungen möglich) </t>
  </si>
  <si>
    <t>648 (49%)</t>
  </si>
  <si>
    <t>219 (17%)</t>
  </si>
  <si>
    <t>175 (13%)</t>
  </si>
  <si>
    <t>124 (9%)</t>
  </si>
  <si>
    <t>123 (9%)</t>
  </si>
  <si>
    <t>84 (6%)</t>
  </si>
  <si>
    <t>Angestellt bei Angehörigen freiberuflich tätiger/niedergelassener Logo</t>
  </si>
  <si>
    <t>73 (6%)</t>
  </si>
  <si>
    <t>41 (3%)</t>
  </si>
  <si>
    <t>11 (&lt;1%)</t>
  </si>
  <si>
    <t>27 (2%)</t>
  </si>
  <si>
    <t>1594 (100%)</t>
  </si>
  <si>
    <t>Tabelle 27: Orthoptik – häufigste Einsatzgebiete der angestellten Berufsangehörigen nach Settings in absoluten Zahlen und in Prozent, Stand 31. 12. 2024 (ausgewertete n = 348, Mehrfachzuordnungen möglich)</t>
  </si>
  <si>
    <t>179 (51%)</t>
  </si>
  <si>
    <t>154 (44%)</t>
  </si>
  <si>
    <t>44 (13%)</t>
  </si>
  <si>
    <t>15 (4%)</t>
  </si>
  <si>
    <t>10 (3%)</t>
  </si>
  <si>
    <t>7 (2%)</t>
  </si>
  <si>
    <t>5 (1%)</t>
  </si>
  <si>
    <t>Angestellt bei Angehörigen freiberuflich tätiger/niedergelassener OT</t>
  </si>
  <si>
    <t>432 (100%)</t>
  </si>
  <si>
    <t>Tabelle 28: Physiotherapie – häufigste Einsatzgebiete der angestellten Berufsangehörigen nach Settings in absoluten Zahlen und in Prozent, Stand 31. 12. 2024 (ausgewertete n = 8.263, Mehrfachzuordnungen möglich)</t>
  </si>
  <si>
    <t>3.821 (46%)</t>
  </si>
  <si>
    <t>1.819 (22%)</t>
  </si>
  <si>
    <t>1.462 (18%)</t>
  </si>
  <si>
    <t>Angestellt bei Angehörigen freiberuflich tätiger/niedergelassener Physio</t>
  </si>
  <si>
    <t>670 (8%)</t>
  </si>
  <si>
    <t>Stationäre Pflegeeinrichtung/Tageszentrum</t>
  </si>
  <si>
    <t>464 (6%)</t>
  </si>
  <si>
    <t>416 (5%)</t>
  </si>
  <si>
    <t>Mobile Dienste</t>
  </si>
  <si>
    <t>291 (4%)</t>
  </si>
  <si>
    <t>232 (3%)</t>
  </si>
  <si>
    <t>227 (3%)</t>
  </si>
  <si>
    <t>175 (2%)</t>
  </si>
  <si>
    <t>169 (2%)</t>
  </si>
  <si>
    <t>9.746 (100%)</t>
  </si>
  <si>
    <t>Tabelle 29: Radiologietechnologie – häufigste Einsatzgebiete der angestellten Berufsangehörigen nach Settings in absoluten Zahlen und in Prozent, Stand 31. 12. 2024</t>
  </si>
  <si>
    <t>(ausgewertete n = 4.999, Mehrfachzuordnungen möglich)</t>
  </si>
  <si>
    <t>4017 (80%)</t>
  </si>
  <si>
    <t>480 (10%)</t>
  </si>
  <si>
    <t>439 (9%)</t>
  </si>
  <si>
    <t>310 (6%)</t>
  </si>
  <si>
    <t>122 (2%)</t>
  </si>
  <si>
    <t>88 (2%)</t>
  </si>
  <si>
    <t>31 (&lt;1%)</t>
  </si>
  <si>
    <t>Angestellt bei Angehörigen freiberuflich tätiger/niedergelassener RT</t>
  </si>
  <si>
    <t>24 (&lt;1%)</t>
  </si>
  <si>
    <t>20 (&lt;1%)</t>
  </si>
  <si>
    <t>5545 (100%)</t>
  </si>
  <si>
    <t>Tabelle 30: MTD – Registrierte Personen mit beruflicher Erstqualifikation in Österreich nach Bundesland der Berufsausübung in Prozent, Stand 31. 12. 2024 (ausgewertete n = 36.576)</t>
  </si>
  <si>
    <t>Tabelle 31: MTD – Registrierte Berufsangehörige pro Bundesland der Tätigkeit, Stand 31. 12. 2024 (ausgewertete n = 36.577)</t>
  </si>
  <si>
    <t>Tabelle 32: MTD – Berufsangehörige pro 1.000 Einwohner:innen nach Bundesland der Berufsausübung, Stand 31. 12. 2024 (ausgewertete n = 36.577, Mehrfachzuordnungen möglich)</t>
  </si>
  <si>
    <t xml:space="preserve">Tabelle 33: MTD – Einwohnerzahl pro Berufsangehörige:n nach Bundesland der Berufsausübung, Stand 31. 12. 2024 (ausgewertete n = 36.577, Mehrfachzuordnungen möglich) </t>
  </si>
  <si>
    <t xml:space="preserve">Tabelle 34: OTA – Berufsangehörige nach Altersgruppen in absoluten Zahlen und in Prozent, Stand 31. 12. 2024 (n = 69) </t>
  </si>
  <si>
    <t>51 (74 %)</t>
  </si>
  <si>
    <t>18 (26 %)</t>
  </si>
  <si>
    <t>Registrierungen 2024</t>
  </si>
  <si>
    <t>Streichungen 2024</t>
  </si>
  <si>
    <t>Ruhende 2024</t>
  </si>
  <si>
    <t>406*</t>
  </si>
  <si>
    <t>2.894**</t>
  </si>
  <si>
    <t>Tabelle 35: Registrierungen, Streichungen und Ruhende im GBR im Jahr 2024</t>
  </si>
  <si>
    <t>-0.9 %</t>
  </si>
  <si>
    <t>31.8 %</t>
  </si>
  <si>
    <t>-2.2 %</t>
  </si>
  <si>
    <t>-0.1 %</t>
  </si>
  <si>
    <t>-1.0 %</t>
  </si>
  <si>
    <t>2.9 %</t>
  </si>
  <si>
    <t>2.4 %</t>
  </si>
  <si>
    <t>1.7 %</t>
  </si>
  <si>
    <t>5.8 %</t>
  </si>
  <si>
    <t>2.7 %</t>
  </si>
  <si>
    <t>1.5 %</t>
  </si>
  <si>
    <t>130.0 %</t>
  </si>
  <si>
    <t xml:space="preserve">aktive Berufsberechti-gungen gesamt </t>
  </si>
  <si>
    <t>aktive Berufsberechti-gungen gesamt per 31.12.2024</t>
  </si>
  <si>
    <t>per 31. 12. 2023</t>
  </si>
  <si>
    <t>Tabelle 36: Gegenüberstellung der aktiven Berufsberechtigungen gesamt per 31. 12. 2023 und per 31. 12. 2024 pro Beruf</t>
  </si>
  <si>
    <t>Anteil an Registrierungen 2024</t>
  </si>
  <si>
    <t>&lt;1 %</t>
  </si>
  <si>
    <t>&lt; 1 %</t>
  </si>
  <si>
    <t>Tabelle 37: Registrierung nach Beruf im Jahr 2024 in absoluten Zahlen und in Prozent</t>
  </si>
  <si>
    <t>Tabelle 38: Verteilung zwischen Online- und persönlicher Antragstellung pro Beruf in Prozent im Jahr 2024</t>
  </si>
  <si>
    <t>Verlängerungen 2024</t>
  </si>
  <si>
    <t>Tabelle 39: Durchgeführte Verlängerungen pro Beruf im Jahr 2024</t>
  </si>
  <si>
    <t>Tabelle 40: Durchgeführte Verlängerungen nach Art der Einbringung 2024</t>
  </si>
  <si>
    <t>Tabelle 41: Durchgeführte Änderungsmeldungen im Zuge einer Verlängerung nach Datenkategorie 2024</t>
  </si>
  <si>
    <t>Tabelle 42: Ruhende zum Stichtag 31.12.2024</t>
  </si>
  <si>
    <t>Ruhend zum Stichtag</t>
  </si>
  <si>
    <t>Tabelle 43: Durchgeführte Änderungsmeldungen nach Datenkategorie 2024</t>
  </si>
  <si>
    <t>49 (2%)</t>
  </si>
  <si>
    <t>30 (22%)</t>
  </si>
  <si>
    <t>35 (2%)</t>
  </si>
  <si>
    <t>561 (19%)</t>
  </si>
  <si>
    <t>46 (33%)</t>
  </si>
  <si>
    <t>231 (16%)</t>
  </si>
  <si>
    <t>777 (26%)</t>
  </si>
  <si>
    <t>22 (16%)</t>
  </si>
  <si>
    <t>337 (24%)</t>
  </si>
  <si>
    <t>1.035 (34%)</t>
  </si>
  <si>
    <t>33 (24%)</t>
  </si>
  <si>
    <t>453 (32%)</t>
  </si>
  <si>
    <t>559 (19%)</t>
  </si>
  <si>
    <t>7 (5%)</t>
  </si>
  <si>
    <t>348 (25%)</t>
  </si>
  <si>
    <t>1.599 (59%)</t>
  </si>
  <si>
    <t>100 (72%)</t>
  </si>
  <si>
    <t>184 (13%)</t>
  </si>
  <si>
    <t>1.883 (44%)</t>
  </si>
  <si>
    <t xml:space="preserve">stationäre Pflegeeinrichtungen / </t>
  </si>
  <si>
    <t>661 (24%)</t>
  </si>
  <si>
    <t>28 (20%)</t>
  </si>
  <si>
    <t>863 (61%)</t>
  </si>
  <si>
    <t>1.552 (36%)</t>
  </si>
  <si>
    <t>159 (6%)</t>
  </si>
  <si>
    <t>13 (&lt;1%)</t>
  </si>
  <si>
    <t>172 (4%)</t>
  </si>
  <si>
    <t>155 (6%)</t>
  </si>
  <si>
    <t>149 (11%)</t>
  </si>
  <si>
    <t>310 (7%)</t>
  </si>
  <si>
    <t>130 (5%)</t>
  </si>
  <si>
    <t>12 (&lt;1%)</t>
  </si>
  <si>
    <t>142 (3%)</t>
  </si>
  <si>
    <t>67 (2%)</t>
  </si>
  <si>
    <t>31 (2%)</t>
  </si>
  <si>
    <t>98 (2%)</t>
  </si>
  <si>
    <t>42 (2%)</t>
  </si>
  <si>
    <t>252 (18%)</t>
  </si>
  <si>
    <t>298 (7%)</t>
  </si>
  <si>
    <t>41 (2%)</t>
  </si>
  <si>
    <t>52 (1%)</t>
  </si>
  <si>
    <t>38 (1%)</t>
  </si>
  <si>
    <t>5 (&lt;1%)</t>
  </si>
  <si>
    <t>45 (1%)</t>
  </si>
  <si>
    <t>16 (&lt;1%)</t>
  </si>
  <si>
    <t>17 (&lt;1%)</t>
  </si>
  <si>
    <t>12 (10%)</t>
  </si>
  <si>
    <t>20 (34%)</t>
  </si>
  <si>
    <t>37 (36%)</t>
  </si>
  <si>
    <t>20 (30%)</t>
  </si>
  <si>
    <t>118 (20%)</t>
  </si>
  <si>
    <t>34 (23%)</t>
  </si>
  <si>
    <t>44 (35%)</t>
  </si>
  <si>
    <t>39 (38%)</t>
  </si>
  <si>
    <t>19 (29%)</t>
  </si>
  <si>
    <t>229 (40%)</t>
  </si>
  <si>
    <t>49 (33%)</t>
  </si>
  <si>
    <t>41 (33%)</t>
  </si>
  <si>
    <t>8 (14%)</t>
  </si>
  <si>
    <t>20 (20%)</t>
  </si>
  <si>
    <t>16 (24%)</t>
  </si>
  <si>
    <t>6 (46%)</t>
  </si>
  <si>
    <t>139 (24%)</t>
  </si>
  <si>
    <t>44 (30%)</t>
  </si>
  <si>
    <t>25 (20%)</t>
  </si>
  <si>
    <t>6 (9%)</t>
  </si>
  <si>
    <t>67 (12%)</t>
  </si>
  <si>
    <t>20 (13%)</t>
  </si>
  <si>
    <t>12 (2%)</t>
  </si>
  <si>
    <t>41 (15%)</t>
  </si>
  <si>
    <t>86 (2%)</t>
  </si>
  <si>
    <t>1.264 (20%)</t>
  </si>
  <si>
    <t>92 (33%)</t>
  </si>
  <si>
    <t>721 (18%)</t>
  </si>
  <si>
    <t>1.834 (29%)</t>
  </si>
  <si>
    <t>82 (30%)</t>
  </si>
  <si>
    <t>992 (25%)</t>
  </si>
  <si>
    <t>1.886 (30%)</t>
  </si>
  <si>
    <t>46 (17%)</t>
  </si>
  <si>
    <t>1.135 (29%)</t>
  </si>
  <si>
    <t>1.163 (19%)</t>
  </si>
  <si>
    <t>15 (5%)</t>
  </si>
  <si>
    <t>969 (25%)</t>
  </si>
  <si>
    <t>51 (&lt;1%)</t>
  </si>
  <si>
    <t>4.368 (73%)</t>
  </si>
  <si>
    <t>182 (66%)</t>
  </si>
  <si>
    <t>830 (21%)</t>
  </si>
  <si>
    <t>5.380 (53%)</t>
  </si>
  <si>
    <t>958 (16%)</t>
  </si>
  <si>
    <t>2.319 (59%)</t>
  </si>
  <si>
    <t>3.359 (33%)</t>
  </si>
  <si>
    <t>416 (7%)</t>
  </si>
  <si>
    <t>12 (4%)</t>
  </si>
  <si>
    <t>630 (16%)</t>
  </si>
  <si>
    <t>1.058 (10%)</t>
  </si>
  <si>
    <t>210 (3%)</t>
  </si>
  <si>
    <t>35 (&lt;1%)</t>
  </si>
  <si>
    <t>245 (2%)</t>
  </si>
  <si>
    <t>141 (2%)</t>
  </si>
  <si>
    <t>50 (1%)</t>
  </si>
  <si>
    <t>192 (2%)</t>
  </si>
  <si>
    <t>139 (2%)</t>
  </si>
  <si>
    <t>47 (1%)</t>
  </si>
  <si>
    <t>187 (2%)</t>
  </si>
  <si>
    <t>105 (2%)</t>
  </si>
  <si>
    <t>7 (3%)</t>
  </si>
  <si>
    <t>446 (11%)</t>
  </si>
  <si>
    <t>558 (5%)</t>
  </si>
  <si>
    <t>83 (1%)</t>
  </si>
  <si>
    <t>97 (&lt;1%)</t>
  </si>
  <si>
    <t>29 (&lt;1%)</t>
  </si>
  <si>
    <t>34 (&lt;1%)</t>
  </si>
  <si>
    <t>6 (&lt;1%)</t>
  </si>
  <si>
    <t>6 (2%)</t>
  </si>
  <si>
    <t>16 (2%)</t>
  </si>
  <si>
    <t>8 (2%)</t>
  </si>
  <si>
    <t>83 (22%)</t>
  </si>
  <si>
    <t>40 (38%)</t>
  </si>
  <si>
    <t>74 (30%)</t>
  </si>
  <si>
    <t>45 (31%)</t>
  </si>
  <si>
    <t>5 (25%)</t>
  </si>
  <si>
    <t>207 (21%)</t>
  </si>
  <si>
    <t>90 (22%)</t>
  </si>
  <si>
    <t>90 (23%)</t>
  </si>
  <si>
    <t>25 (24%)</t>
  </si>
  <si>
    <t>93 (37%)</t>
  </si>
  <si>
    <t>54 (38%)</t>
  </si>
  <si>
    <t>343 (35%)</t>
  </si>
  <si>
    <t>114 (28%)</t>
  </si>
  <si>
    <t>110 (29%)</t>
  </si>
  <si>
    <t>21 (20%)</t>
  </si>
  <si>
    <t>56 (22%)</t>
  </si>
  <si>
    <t>28 (19%)</t>
  </si>
  <si>
    <t>259 (26%)</t>
  </si>
  <si>
    <t>127 (31%)</t>
  </si>
  <si>
    <t>82 (21%)</t>
  </si>
  <si>
    <t>14 (13%)</t>
  </si>
  <si>
    <t>19 (8%)</t>
  </si>
  <si>
    <t>11 (8%)</t>
  </si>
  <si>
    <t>7 (35%)</t>
  </si>
  <si>
    <t>145 (15%)</t>
  </si>
  <si>
    <t>70 (17%)</t>
  </si>
  <si>
    <t>9 (2%)</t>
  </si>
  <si>
    <t>14 (1%)</t>
  </si>
  <si>
    <t>201 (1%)</t>
  </si>
  <si>
    <t>156 (21%)</t>
  </si>
  <si>
    <t>207 (3%)</t>
  </si>
  <si>
    <t>3.062 (17%)</t>
  </si>
  <si>
    <t>247 (34%)</t>
  </si>
  <si>
    <t>1.549 (22%)</t>
  </si>
  <si>
    <t>5.319 (30%)</t>
  </si>
  <si>
    <t>161 (22%)</t>
  </si>
  <si>
    <t>1.629 (24%)</t>
  </si>
  <si>
    <t>5.292 (30%)</t>
  </si>
  <si>
    <t>136 (19%)</t>
  </si>
  <si>
    <t>1.887 (27%)</t>
  </si>
  <si>
    <t>3.814 (21%)</t>
  </si>
  <si>
    <t>33 (5%)</t>
  </si>
  <si>
    <t>1.604 (23%)</t>
  </si>
  <si>
    <t>138 (&lt;1%)</t>
  </si>
  <si>
    <t>38 (&lt;1%)</t>
  </si>
  <si>
    <t>10.452 (64%)</t>
  </si>
  <si>
    <t>436 (59%)</t>
  </si>
  <si>
    <t>1.151 (17%)</t>
  </si>
  <si>
    <t>12.039 (50%)</t>
  </si>
  <si>
    <t>2.951 (18%)</t>
  </si>
  <si>
    <t>204 (28%)</t>
  </si>
  <si>
    <t>3.570 (52%)</t>
  </si>
  <si>
    <t>6.725 (28%)</t>
  </si>
  <si>
    <t>1.345 (8%)</t>
  </si>
  <si>
    <t>72 (10%)</t>
  </si>
  <si>
    <t>1.320 (19%)</t>
  </si>
  <si>
    <t>2.737 (11%)</t>
  </si>
  <si>
    <t>Angestellt bei Arzt/Ärztin</t>
  </si>
  <si>
    <t>955 (6%)</t>
  </si>
  <si>
    <t>132 (2%)</t>
  </si>
  <si>
    <t>1.092 (5%)</t>
  </si>
  <si>
    <t>659 (4%)</t>
  </si>
  <si>
    <t>8 (1%)</t>
  </si>
  <si>
    <t>94 (1%)</t>
  </si>
  <si>
    <t>761 (3%)</t>
  </si>
  <si>
    <t>424 (3%)</t>
  </si>
  <si>
    <t>136 (2%)</t>
  </si>
  <si>
    <t>565 (2%)</t>
  </si>
  <si>
    <t>309 (2%)</t>
  </si>
  <si>
    <t>49 (&lt;1%)</t>
  </si>
  <si>
    <t>361 (2%)</t>
  </si>
  <si>
    <t>289 (2%)</t>
  </si>
  <si>
    <t>22 (&lt;1%)</t>
  </si>
  <si>
    <t>312 (1%)</t>
  </si>
  <si>
    <t>244 (2%)</t>
  </si>
  <si>
    <t>18 (2%)</t>
  </si>
  <si>
    <t>1.188 (17%)</t>
  </si>
  <si>
    <t>1.450 (6%)</t>
  </si>
  <si>
    <t>86 (&lt;1%)</t>
  </si>
  <si>
    <t>104 (&lt;1%)</t>
  </si>
  <si>
    <t>56 (&lt;1%)</t>
  </si>
  <si>
    <t>61 (&lt;1%)</t>
  </si>
  <si>
    <t>39 (4%)</t>
  </si>
  <si>
    <t>12 (3%)</t>
  </si>
  <si>
    <t>75 (2%)</t>
  </si>
  <si>
    <t>148 (23%)</t>
  </si>
  <si>
    <t>117 (31%)</t>
  </si>
  <si>
    <t>321 (32%)</t>
  </si>
  <si>
    <t>144 (35%)</t>
  </si>
  <si>
    <t>859 (26%)</t>
  </si>
  <si>
    <t>192 (25%)</t>
  </si>
  <si>
    <t>200 (30%)</t>
  </si>
  <si>
    <t>134 (35%)</t>
  </si>
  <si>
    <t>356 (35%)</t>
  </si>
  <si>
    <t>107 (26%)</t>
  </si>
  <si>
    <t>17 (26%)</t>
  </si>
  <si>
    <t>1.118 (33%)</t>
  </si>
  <si>
    <t>260 (34%)</t>
  </si>
  <si>
    <t>174 (27%)</t>
  </si>
  <si>
    <t>79 (21%)</t>
  </si>
  <si>
    <t>205 (20%)</t>
  </si>
  <si>
    <t>85 (21%)</t>
  </si>
  <si>
    <t>787 (23%)</t>
  </si>
  <si>
    <t>190 (25%)</t>
  </si>
  <si>
    <t>121 (18%)</t>
  </si>
  <si>
    <t>38 (10%)</t>
  </si>
  <si>
    <t>81 (8%)</t>
  </si>
  <si>
    <t>49 (12%)</t>
  </si>
  <si>
    <t>13 (20%)</t>
  </si>
  <si>
    <t>449 (13%)</t>
  </si>
  <si>
    <t>108 (14%)</t>
  </si>
  <si>
    <t>7 (&lt;1%)</t>
  </si>
  <si>
    <t>63 (2%)</t>
  </si>
  <si>
    <t>293 (2%)</t>
  </si>
  <si>
    <t>155 (19%)</t>
  </si>
  <si>
    <t>232 (2%)</t>
  </si>
  <si>
    <t>3.849 (22%)</t>
  </si>
  <si>
    <t>310 (38%)</t>
  </si>
  <si>
    <t>1.789 (19%)</t>
  </si>
  <si>
    <t>5.154 (29%)</t>
  </si>
  <si>
    <t>177 (22%)</t>
  </si>
  <si>
    <t>2.342 (24%)</t>
  </si>
  <si>
    <t>4.908 (28%)</t>
  </si>
  <si>
    <t>138 (17%)</t>
  </si>
  <si>
    <t>2.482 (26%)</t>
  </si>
  <si>
    <t>3.208 (18%)</t>
  </si>
  <si>
    <t>33 (4%)</t>
  </si>
  <si>
    <t>2.637 (28%)</t>
  </si>
  <si>
    <t>128 (&lt;1%)</t>
  </si>
  <si>
    <t>94 (&lt;1%)</t>
  </si>
  <si>
    <t>12.667 (74%)</t>
  </si>
  <si>
    <t>526 (65%)</t>
  </si>
  <si>
    <t>1.344 (14%)</t>
  </si>
  <si>
    <t>14.537 (53%)</t>
  </si>
  <si>
    <t>2.576 (15%)</t>
  </si>
  <si>
    <t>242 (30%)</t>
  </si>
  <si>
    <t>5.761 (60%)</t>
  </si>
  <si>
    <t>8.579 (31%)</t>
  </si>
  <si>
    <t>951 (6%)</t>
  </si>
  <si>
    <t>21 (3%)</t>
  </si>
  <si>
    <t>1.268 (13%)</t>
  </si>
  <si>
    <t>2.240 (8%)</t>
  </si>
  <si>
    <t>843 (5%)</t>
  </si>
  <si>
    <t>92 (&lt;1%)</t>
  </si>
  <si>
    <t>940 (3%)</t>
  </si>
  <si>
    <t>698 (4%)</t>
  </si>
  <si>
    <t>27 (3%)</t>
  </si>
  <si>
    <t>1.895 (20%)</t>
  </si>
  <si>
    <t>2.620 (10%)</t>
  </si>
  <si>
    <t>400 (2%)</t>
  </si>
  <si>
    <t>170 (2%)</t>
  </si>
  <si>
    <t>571 (2%)</t>
  </si>
  <si>
    <t>350 (2%)</t>
  </si>
  <si>
    <t>59 (&lt;1%)</t>
  </si>
  <si>
    <t>412 (1%)</t>
  </si>
  <si>
    <t>260 (2%)</t>
  </si>
  <si>
    <t>276 (1%)</t>
  </si>
  <si>
    <t>216 (1%)</t>
  </si>
  <si>
    <t>115 (1%)</t>
  </si>
  <si>
    <t>337 (1%)</t>
  </si>
  <si>
    <t>52 (&lt;1%)</t>
  </si>
  <si>
    <t>42 (4%)</t>
  </si>
  <si>
    <t>8 (3%)</t>
  </si>
  <si>
    <t>25 (3%)</t>
  </si>
  <si>
    <t>6 (1%)</t>
  </si>
  <si>
    <t>5 (10%)</t>
  </si>
  <si>
    <t>71 (2%)</t>
  </si>
  <si>
    <t>24 (3%)</t>
  </si>
  <si>
    <t>263 (25%)</t>
  </si>
  <si>
    <t>103 (35%)</t>
  </si>
  <si>
    <t>248 (31%)</t>
  </si>
  <si>
    <t>120 (26%)</t>
  </si>
  <si>
    <t>14 (29%)</t>
  </si>
  <si>
    <t>945 (31%)</t>
  </si>
  <si>
    <t>237 (27%)</t>
  </si>
  <si>
    <t>297 (28%)</t>
  </si>
  <si>
    <t>88 (30%)</t>
  </si>
  <si>
    <t>284 (36%)</t>
  </si>
  <si>
    <t>135 (29%)</t>
  </si>
  <si>
    <t>13 (27%)</t>
  </si>
  <si>
    <t>1.009 (33%)</t>
  </si>
  <si>
    <t>271 (31%)</t>
  </si>
  <si>
    <t>281 (26%)</t>
  </si>
  <si>
    <t>65 (22%)</t>
  </si>
  <si>
    <t>191 (24%)</t>
  </si>
  <si>
    <t>115 (25%)</t>
  </si>
  <si>
    <t>681 (22%)</t>
  </si>
  <si>
    <t>227 (26%)</t>
  </si>
  <si>
    <t>170 (16%)</t>
  </si>
  <si>
    <t>31 (10%)</t>
  </si>
  <si>
    <t>44 (6%)</t>
  </si>
  <si>
    <t>73 (16%)</t>
  </si>
  <si>
    <t>341 (11%)</t>
  </si>
  <si>
    <t>122 (14%)</t>
  </si>
  <si>
    <t>16 (3%)</t>
  </si>
  <si>
    <t>27 (&lt;1%)</t>
  </si>
  <si>
    <t>196 (3%)</t>
  </si>
  <si>
    <t>140 (19%)</t>
  </si>
  <si>
    <t>81 (3%)</t>
  </si>
  <si>
    <t>1.633 (23%)</t>
  </si>
  <si>
    <t>292 (39%)</t>
  </si>
  <si>
    <t>442 (16%)</t>
  </si>
  <si>
    <t>1.957 (28%)</t>
  </si>
  <si>
    <t>162 (22%)</t>
  </si>
  <si>
    <t>597 (22%)</t>
  </si>
  <si>
    <t>1.738 (25%)</t>
  </si>
  <si>
    <t>123 (16%)</t>
  </si>
  <si>
    <t>797 (29%)</t>
  </si>
  <si>
    <t>1.460 (21%)</t>
  </si>
  <si>
    <t>34 (5%)</t>
  </si>
  <si>
    <t>783 (29%)</t>
  </si>
  <si>
    <t>82 (1%)</t>
  </si>
  <si>
    <t>32 (1%)</t>
  </si>
  <si>
    <t>5.147 (74%)</t>
  </si>
  <si>
    <t>560 (74%)</t>
  </si>
  <si>
    <t>353 (13%)</t>
  </si>
  <si>
    <t>6.060 (58%)</t>
  </si>
  <si>
    <t>1.021 (15%)</t>
  </si>
  <si>
    <t>160 (21%)</t>
  </si>
  <si>
    <t>1.891 (69%)</t>
  </si>
  <si>
    <t>3.072 (29%)</t>
  </si>
  <si>
    <t>487 (7%)</t>
  </si>
  <si>
    <t>29 (4%)</t>
  </si>
  <si>
    <t>293 (11%)</t>
  </si>
  <si>
    <t>809 (8%)</t>
  </si>
  <si>
    <t>346 (5%)</t>
  </si>
  <si>
    <t>37 (1%)</t>
  </si>
  <si>
    <t>385 (4%)</t>
  </si>
  <si>
    <t>215 (3%)</t>
  </si>
  <si>
    <t>19 (&lt;1%)</t>
  </si>
  <si>
    <t>237 (2%)</t>
  </si>
  <si>
    <t>186 (3%)</t>
  </si>
  <si>
    <t>36 (1%)</t>
  </si>
  <si>
    <t>223 (2%)</t>
  </si>
  <si>
    <t>145 (2%)</t>
  </si>
  <si>
    <t>152 (1%)</t>
  </si>
  <si>
    <t>110 (2%)</t>
  </si>
  <si>
    <t>19 (3%)</t>
  </si>
  <si>
    <t>352 (13%)</t>
  </si>
  <si>
    <t>481 (5%)</t>
  </si>
  <si>
    <t>64 (&lt;1%)</t>
  </si>
  <si>
    <t>Selbstständiges Ambulatorium</t>
  </si>
  <si>
    <t>36 (&lt;1%)</t>
  </si>
  <si>
    <t>41 (&lt;1%)</t>
  </si>
  <si>
    <t>5 (4%)</t>
  </si>
  <si>
    <t>32 (2%)</t>
  </si>
  <si>
    <t>102 (25%)</t>
  </si>
  <si>
    <t>55 (41%)</t>
  </si>
  <si>
    <t>91 (33%)</t>
  </si>
  <si>
    <t>14 (30%)</t>
  </si>
  <si>
    <t>497 (29%)</t>
  </si>
  <si>
    <t>104 (29%)</t>
  </si>
  <si>
    <t>113 (28%)</t>
  </si>
  <si>
    <t>38 (29%)</t>
  </si>
  <si>
    <t>83 (30%)</t>
  </si>
  <si>
    <t>35 (25%)</t>
  </si>
  <si>
    <t>10 (22%)</t>
  </si>
  <si>
    <t>538 (31%)</t>
  </si>
  <si>
    <t>102 (28%)</t>
  </si>
  <si>
    <t>101 (25%)</t>
  </si>
  <si>
    <t>26 (20%)</t>
  </si>
  <si>
    <t>50 (18%)</t>
  </si>
  <si>
    <t>6 (13%)</t>
  </si>
  <si>
    <t>391 (23%)</t>
  </si>
  <si>
    <t>78 (22%)</t>
  </si>
  <si>
    <t>69 (17%)</t>
  </si>
  <si>
    <t>12 (9%)</t>
  </si>
  <si>
    <t>35 (13%)</t>
  </si>
  <si>
    <t>17 (12%)</t>
  </si>
  <si>
    <t>9 (20%)</t>
  </si>
  <si>
    <t>225 (13%)</t>
  </si>
  <si>
    <t>61 (17%)</t>
  </si>
  <si>
    <t>8 (6%)</t>
  </si>
  <si>
    <t>49 (3%)</t>
  </si>
  <si>
    <t>218 (2%)</t>
  </si>
  <si>
    <t>123 (17%)</t>
  </si>
  <si>
    <t>404 (4%)</t>
  </si>
  <si>
    <t>3.554 (25%)</t>
  </si>
  <si>
    <t>253 (36%)</t>
  </si>
  <si>
    <t>2.228 (21%)</t>
  </si>
  <si>
    <t>4.452 (31%)</t>
  </si>
  <si>
    <t>176 (25%)</t>
  </si>
  <si>
    <t>2.723 (26%)</t>
  </si>
  <si>
    <t>3.804 (27%)</t>
  </si>
  <si>
    <t>116 (17%)</t>
  </si>
  <si>
    <t>2.851 (27%)</t>
  </si>
  <si>
    <t>2.103 (15%)</t>
  </si>
  <si>
    <t>2.191 (21%)</t>
  </si>
  <si>
    <t>96 (&lt;1%)</t>
  </si>
  <si>
    <t>53 (&lt;1%)</t>
  </si>
  <si>
    <t>9.129 (66%)</t>
  </si>
  <si>
    <t>369 (52%)</t>
  </si>
  <si>
    <t>2.398 (23%)</t>
  </si>
  <si>
    <t>11.896 (48%)</t>
  </si>
  <si>
    <t>2.840 (21%)</t>
  </si>
  <si>
    <t>300 (43%)</t>
  </si>
  <si>
    <t>5.741 (55%)</t>
  </si>
  <si>
    <t>8.881 (36%)</t>
  </si>
  <si>
    <t>958 (7%)</t>
  </si>
  <si>
    <t>20 (3%)</t>
  </si>
  <si>
    <t>1.192 (11%)</t>
  </si>
  <si>
    <t>2.170 (9%)</t>
  </si>
  <si>
    <t>497 (4%)</t>
  </si>
  <si>
    <t>71 (&lt;1%)</t>
  </si>
  <si>
    <t>574 (2%)</t>
  </si>
  <si>
    <t>461 (3%)</t>
  </si>
  <si>
    <t>102 (&lt;1%)</t>
  </si>
  <si>
    <t>458 (3%)</t>
  </si>
  <si>
    <t>10 (1%)</t>
  </si>
  <si>
    <t>1.967 (19%)</t>
  </si>
  <si>
    <t>2.435 (10%)</t>
  </si>
  <si>
    <t>396 (3%)</t>
  </si>
  <si>
    <t>137 (1%)</t>
  </si>
  <si>
    <t>539 (2%)</t>
  </si>
  <si>
    <t>254 (2%)</t>
  </si>
  <si>
    <t>30 (&lt;1%)</t>
  </si>
  <si>
    <t>284 (1%)</t>
  </si>
  <si>
    <t>178 (1%)</t>
  </si>
  <si>
    <t>208 (&lt;1%)</t>
  </si>
  <si>
    <t>135 (&lt;1%)</t>
  </si>
  <si>
    <t>170 (&lt;1%)</t>
  </si>
  <si>
    <t>30 (3 %)</t>
  </si>
  <si>
    <t>12 (2 %)</t>
  </si>
  <si>
    <t>50 (2 %)</t>
  </si>
  <si>
    <t>25 (4 %)</t>
  </si>
  <si>
    <t>261 (24 %)</t>
  </si>
  <si>
    <t>90 (36 %)</t>
  </si>
  <si>
    <t>186 (36 %)</t>
  </si>
  <si>
    <t>87 (31 %)</t>
  </si>
  <si>
    <t>636 (27 %)</t>
  </si>
  <si>
    <t>178 (25 %)</t>
  </si>
  <si>
    <t>257 (24 %)</t>
  </si>
  <si>
    <t>69 (27 %)</t>
  </si>
  <si>
    <t>198 (39 %)</t>
  </si>
  <si>
    <t>93 (33 %)</t>
  </si>
  <si>
    <t>8 (36 %)</t>
  </si>
  <si>
    <t>819 (35 %)</t>
  </si>
  <si>
    <t>213 (30 %)</t>
  </si>
  <si>
    <t>307 (29 %)</t>
  </si>
  <si>
    <t>66 (26 %)</t>
  </si>
  <si>
    <t>86 (17 %)</t>
  </si>
  <si>
    <t>53 (19 %)</t>
  </si>
  <si>
    <t>10 (45 %)</t>
  </si>
  <si>
    <t>553 (24 %)</t>
  </si>
  <si>
    <t>185 (26 %)</t>
  </si>
  <si>
    <t>214 (20 %)</t>
  </si>
  <si>
    <t>22 (9 %)</t>
  </si>
  <si>
    <t>28 (5 %)</t>
  </si>
  <si>
    <t>38 (14 %)</t>
  </si>
  <si>
    <t>248 (11 %)</t>
  </si>
  <si>
    <t>99 (14 %)</t>
  </si>
  <si>
    <t>6 (&lt;1 %)</t>
  </si>
  <si>
    <t>31 (1 %)</t>
  </si>
  <si>
    <t>220 (2 %)</t>
  </si>
  <si>
    <t>138 (23 %)</t>
  </si>
  <si>
    <t>187 (4 %)</t>
  </si>
  <si>
    <t>2.299 (25 %)</t>
  </si>
  <si>
    <t>217 (36 %)</t>
  </si>
  <si>
    <t>923 (19 %)</t>
  </si>
  <si>
    <t>2.692 (29 %)</t>
  </si>
  <si>
    <t>123 (21 %)</t>
  </si>
  <si>
    <t>1.153 (24 %)</t>
  </si>
  <si>
    <t>2.405 (26 %)</t>
  </si>
  <si>
    <t>94 (16 %)</t>
  </si>
  <si>
    <t>1.254 (26 %)</t>
  </si>
  <si>
    <t>1.639 (18 %)</t>
  </si>
  <si>
    <t>26 (4 %)</t>
  </si>
  <si>
    <t>1.217 (25 %)</t>
  </si>
  <si>
    <t>92 (&lt;1 %)</t>
  </si>
  <si>
    <t>41 (&lt;1   %)</t>
  </si>
  <si>
    <t>6.701 (73 %)</t>
  </si>
  <si>
    <t>214 (36 %)</t>
  </si>
  <si>
    <t>742 (16 %)</t>
  </si>
  <si>
    <t>7.657 (53 %)</t>
  </si>
  <si>
    <t>1.487 (16 %)</t>
  </si>
  <si>
    <t>328 (55 %)</t>
  </si>
  <si>
    <t>3.115 (65 %)</t>
  </si>
  <si>
    <t>4.930 (34 %)</t>
  </si>
  <si>
    <t>736 (8 %)</t>
  </si>
  <si>
    <t>53 (9 %)</t>
  </si>
  <si>
    <t>616 (13 %)</t>
  </si>
  <si>
    <t>1.405 (10 %)</t>
  </si>
  <si>
    <t>441 (5 %)</t>
  </si>
  <si>
    <t>14 (2 %)</t>
  </si>
  <si>
    <t>66 (1 %)</t>
  </si>
  <si>
    <t>521 (4 %)</t>
  </si>
  <si>
    <t>268 (3 %)</t>
  </si>
  <si>
    <t>33 (&lt;1 %)</t>
  </si>
  <si>
    <t>305 (2 %)</t>
  </si>
  <si>
    <t>177 (2 %)</t>
  </si>
  <si>
    <t>16 (3 %)</t>
  </si>
  <si>
    <t>599 (13 %)</t>
  </si>
  <si>
    <t>792 (5 %)</t>
  </si>
  <si>
    <t>170 (2 %)</t>
  </si>
  <si>
    <t>76 (2 %)</t>
  </si>
  <si>
    <t>250 (2 %)</t>
  </si>
  <si>
    <t>154 (2 %)</t>
  </si>
  <si>
    <t>7 (&lt;1 %)</t>
  </si>
  <si>
    <t>162 (1 %)</t>
  </si>
  <si>
    <t>129 (1 %)</t>
  </si>
  <si>
    <t>9 (2 %)</t>
  </si>
  <si>
    <t>11 (&lt;1 %)</t>
  </si>
  <si>
    <t>149 (1 %)</t>
  </si>
  <si>
    <t>77 (&lt;1 %)</t>
  </si>
  <si>
    <t>80 (&lt;1 %)</t>
  </si>
  <si>
    <t>13 (2 %)</t>
  </si>
  <si>
    <t>14 (3 %)</t>
  </si>
  <si>
    <t>30 (2 %)</t>
  </si>
  <si>
    <t>10 (2 %)</t>
  </si>
  <si>
    <t>117 (19 %)</t>
  </si>
  <si>
    <t>38 (25 %)</t>
  </si>
  <si>
    <t>159 (30 %)</t>
  </si>
  <si>
    <t>75 (26 %)</t>
  </si>
  <si>
    <t>623 (32 %)</t>
  </si>
  <si>
    <t>96 (20 %)</t>
  </si>
  <si>
    <t>150 (25 %)</t>
  </si>
  <si>
    <t>43 (28 %)</t>
  </si>
  <si>
    <t>188 (35 %)</t>
  </si>
  <si>
    <t>76 (26 %)</t>
  </si>
  <si>
    <t>645 (33 %)</t>
  </si>
  <si>
    <t>138 (29 %)</t>
  </si>
  <si>
    <t>184 (31 %)</t>
  </si>
  <si>
    <t>45 (29 %)</t>
  </si>
  <si>
    <t>113 (21 %)</t>
  </si>
  <si>
    <t>66 (23 %)</t>
  </si>
  <si>
    <t>373 (19 %)</t>
  </si>
  <si>
    <t>151 (32 %)</t>
  </si>
  <si>
    <t>134 (22 %)</t>
  </si>
  <si>
    <t>21 (14 %)</t>
  </si>
  <si>
    <t>53 (10 %)</t>
  </si>
  <si>
    <t>58 (20 %)</t>
  </si>
  <si>
    <t>243 (12 %)</t>
  </si>
  <si>
    <t>74 (16 %)</t>
  </si>
  <si>
    <t>7 (1 %)</t>
  </si>
  <si>
    <t>42 (2 %)</t>
  </si>
  <si>
    <t>112 (3 %)</t>
  </si>
  <si>
    <t>15 (7 %)</t>
  </si>
  <si>
    <t>45 (3 %)</t>
  </si>
  <si>
    <t>1.010 (24 %)</t>
  </si>
  <si>
    <t>83 (38 %)</t>
  </si>
  <si>
    <t>356 (20 %)</t>
  </si>
  <si>
    <t>1.140 (27 %)</t>
  </si>
  <si>
    <t>52 (24 %)</t>
  </si>
  <si>
    <t>431 (24 %)</t>
  </si>
  <si>
    <t>978 (23 %)</t>
  </si>
  <si>
    <t>48 (22 %)</t>
  </si>
  <si>
    <t>407 (23 %)</t>
  </si>
  <si>
    <t>888 (21 %)</t>
  </si>
  <si>
    <t>19 (9 %)</t>
  </si>
  <si>
    <t>510 (29 %)</t>
  </si>
  <si>
    <t>53 (1 %)</t>
  </si>
  <si>
    <t>32 (2 %)</t>
  </si>
  <si>
    <t>2.865 (71 %)</t>
  </si>
  <si>
    <t>77 (35 %)</t>
  </si>
  <si>
    <t>228 (13 %)</t>
  </si>
  <si>
    <t>3.170 (53 %)</t>
  </si>
  <si>
    <t>690 (17 %)</t>
  </si>
  <si>
    <t>131 (60 %)</t>
  </si>
  <si>
    <t>1.233 (69 %)</t>
  </si>
  <si>
    <t>2.054 (34 %)</t>
  </si>
  <si>
    <t>375 (9 %)</t>
  </si>
  <si>
    <t>6 (3 %)</t>
  </si>
  <si>
    <t>149 (8 %)</t>
  </si>
  <si>
    <t>530 (9 %)</t>
  </si>
  <si>
    <t>180 (4 %)</t>
  </si>
  <si>
    <t>109 (6 %)</t>
  </si>
  <si>
    <t>290 (5 %)</t>
  </si>
  <si>
    <t>132 (3 %)</t>
  </si>
  <si>
    <t>19 (1 %)</t>
  </si>
  <si>
    <t>151 (3 %)</t>
  </si>
  <si>
    <t>91 (2 %)</t>
  </si>
  <si>
    <t>99 (2 %)</t>
  </si>
  <si>
    <t>86 (2 %)</t>
  </si>
  <si>
    <t>17 (&lt;1 %)</t>
  </si>
  <si>
    <t>103 (2 %)</t>
  </si>
  <si>
    <t>38 (&lt;1 %)</t>
  </si>
  <si>
    <t>219 (12 %)</t>
  </si>
  <si>
    <t>259 (4 %)</t>
  </si>
  <si>
    <t>42 (&lt;1 %)</t>
  </si>
  <si>
    <t>16 (&lt;1 %)</t>
  </si>
  <si>
    <t>20 (2 %)</t>
  </si>
  <si>
    <t>32 (22 %)</t>
  </si>
  <si>
    <t>11 (26 %)</t>
  </si>
  <si>
    <t>28 (21 %)</t>
  </si>
  <si>
    <t>31 (30 %)</t>
  </si>
  <si>
    <t>257 (30 %)</t>
  </si>
  <si>
    <t>30 (22 %)</t>
  </si>
  <si>
    <t>43 (29 %)</t>
  </si>
  <si>
    <t>15 (35 %)</t>
  </si>
  <si>
    <t>48 (36 %)</t>
  </si>
  <si>
    <t>37 (36 %)</t>
  </si>
  <si>
    <t>254 (30 %)</t>
  </si>
  <si>
    <t>36 (26 %)</t>
  </si>
  <si>
    <t>36 (25 %)</t>
  </si>
  <si>
    <t>9 (21 %)</t>
  </si>
  <si>
    <t>38 (29 %)</t>
  </si>
  <si>
    <t>19 (19 %)</t>
  </si>
  <si>
    <t>205 (24 %)</t>
  </si>
  <si>
    <t>41 (30 %)</t>
  </si>
  <si>
    <t>31 (21 %)</t>
  </si>
  <si>
    <t>17 (13 %)</t>
  </si>
  <si>
    <t>12 (12 %)</t>
  </si>
  <si>
    <t>105 (12 %)</t>
  </si>
  <si>
    <t>27 (20 %)</t>
  </si>
  <si>
    <t>12 (1 %)</t>
  </si>
  <si>
    <t>171 (&lt;1 %)</t>
  </si>
  <si>
    <t>99 (8 %)</t>
  </si>
  <si>
    <t>125 (2 %)</t>
  </si>
  <si>
    <t>3.629 (17 %)</t>
  </si>
  <si>
    <t>374 (31 %)</t>
  </si>
  <si>
    <t>1.182 (17 %)</t>
  </si>
  <si>
    <t>5.658 (27 %)</t>
  </si>
  <si>
    <t>379 (31 %)</t>
  </si>
  <si>
    <t>1.798 (26 %)</t>
  </si>
  <si>
    <t>6.099 (29 %)</t>
  </si>
  <si>
    <t>294 (24 %)</t>
  </si>
  <si>
    <t>2.019 (29 %)</t>
  </si>
  <si>
    <t>4.996 (24 %)</t>
  </si>
  <si>
    <t>70 (6 %)</t>
  </si>
  <si>
    <t>1.653 (24 %)</t>
  </si>
  <si>
    <t>246 (1 %)</t>
  </si>
  <si>
    <t>96 (1 %)</t>
  </si>
  <si>
    <t>14.780 (72 %)</t>
  </si>
  <si>
    <t>777 (64 %)</t>
  </si>
  <si>
    <t>1.108 (16 %)</t>
  </si>
  <si>
    <t>16.665 (58 %)</t>
  </si>
  <si>
    <t>3.672 (18 %)</t>
  </si>
  <si>
    <t>372 (31 %)</t>
  </si>
  <si>
    <t>4.096 (60 %)</t>
  </si>
  <si>
    <t>8.140 (29 %)</t>
  </si>
  <si>
    <t>1.011 (5 %)</t>
  </si>
  <si>
    <t>58 (5 %)</t>
  </si>
  <si>
    <t>1.409 (21 %)</t>
  </si>
  <si>
    <t>2.478 (9 %)</t>
  </si>
  <si>
    <t>968 (5 %)</t>
  </si>
  <si>
    <t>253 (4 %)</t>
  </si>
  <si>
    <t>1.244 (4 %)</t>
  </si>
  <si>
    <t>548 (3 %)</t>
  </si>
  <si>
    <t>8 (&lt; 1%)</t>
  </si>
  <si>
    <t>41 (&lt;1 %)</t>
  </si>
  <si>
    <t>597 (2 %)</t>
  </si>
  <si>
    <t>541 (3 %)</t>
  </si>
  <si>
    <t>19 (&lt;1 %)</t>
  </si>
  <si>
    <t>562 (2 %)</t>
  </si>
  <si>
    <t>371 (2 %)</t>
  </si>
  <si>
    <t>21 (&lt;1 %)</t>
  </si>
  <si>
    <t>392 (1 %)</t>
  </si>
  <si>
    <t>296 (1 %)</t>
  </si>
  <si>
    <t>318 (1 %)</t>
  </si>
  <si>
    <t>147 (&lt;1 %)</t>
  </si>
  <si>
    <t>47 (&lt;1 %)</t>
  </si>
  <si>
    <t>197 (&lt;1 %)</t>
  </si>
  <si>
    <t>141 (&lt;1 %)</t>
  </si>
  <si>
    <t>570 (8 %)</t>
  </si>
  <si>
    <t>714 (3 %)</t>
  </si>
  <si>
    <t>24 (&lt;1 %)</t>
  </si>
  <si>
    <t>27 (&lt;1 %)</t>
  </si>
  <si>
    <t>38 (2 %)</t>
  </si>
  <si>
    <t>24 (3 %)</t>
  </si>
  <si>
    <t>11 (2 %)</t>
  </si>
  <si>
    <t>75 (2 %)</t>
  </si>
  <si>
    <t>29 (2 %)</t>
  </si>
  <si>
    <t>445 (27 %)</t>
  </si>
  <si>
    <t>130 (34 %)</t>
  </si>
  <si>
    <t>329 (35 %)</t>
  </si>
  <si>
    <t>142 (30 %)</t>
  </si>
  <si>
    <t>52 (35 %)</t>
  </si>
  <si>
    <t>958 (28 %)</t>
  </si>
  <si>
    <t>371 (28 %)</t>
  </si>
  <si>
    <t>379 (23 %)</t>
  </si>
  <si>
    <t>132 (34 %)</t>
  </si>
  <si>
    <t>254 (27 %)</t>
  </si>
  <si>
    <t>144 (31 %)</t>
  </si>
  <si>
    <t>35 (23 %)</t>
  </si>
  <si>
    <t>993 (29 %)</t>
  </si>
  <si>
    <t>336 (26 %)</t>
  </si>
  <si>
    <t>422 (25 %)</t>
  </si>
  <si>
    <t>70 (18 %)</t>
  </si>
  <si>
    <t>207 (22 %)</t>
  </si>
  <si>
    <t>96 (21 %)</t>
  </si>
  <si>
    <t>29 (19 %)</t>
  </si>
  <si>
    <t>782 (23 %)</t>
  </si>
  <si>
    <t>377 (22 %)</t>
  </si>
  <si>
    <t>43 (11 %)</t>
  </si>
  <si>
    <t>124 (13 %)</t>
  </si>
  <si>
    <t>56 (12 %)</t>
  </si>
  <si>
    <t>26 (17 %)</t>
  </si>
  <si>
    <t>475 (14 %)</t>
  </si>
  <si>
    <t>228 (17 %)</t>
  </si>
  <si>
    <t>18 (1 %)</t>
  </si>
  <si>
    <t>13 (1 %)</t>
  </si>
  <si>
    <t>17 (4 %)</t>
  </si>
  <si>
    <t>5 (3 %)</t>
  </si>
  <si>
    <t>131 (4 %)</t>
  </si>
  <si>
    <t>Tabelle 44: Angehörige der GuK-Berufe nach Altersgruppen in absoluten Zahlen und in Prozent mit mindestens einem Standort der Berufsausübung, Burgenland, Stand 31. 12. 2024 (ausgewertete n = 4.545)</t>
  </si>
  <si>
    <t xml:space="preserve">Tabelle 45: Einsatzgebiet der angestellten Angehörigen der GuK-Berufe nach Settings in absoluten Zahlen und in Prozent mit mindestens einem Standort der Berufsausübung, Burgenland, Stand 31. 12. 2024 (ausgewertete n = 4.268, Mehrfachzuordnungen möglich) </t>
  </si>
  <si>
    <t>Tabelle 46: Angehörige der MTD nach Altersgruppen in absoluten Zahlen und in Prozent mit mindestens einem Standort der Berufsausübung, Burgenland, Stand 31. 12. 2024 (ausgewertete n = 1.089)</t>
  </si>
  <si>
    <t>Tabelle 47: Angehörige der GuK-Berufe nach Altersgruppen in absoluten Zahlen und in Prozent mit mindestens einem Standort der Berufsausübung, Kärnten, Stand 31. 12. 2024 (ausgewertete n = 10.463)</t>
  </si>
  <si>
    <t>Tabelle 48: Einsatzgebiet der angestellten Angehörigen der GuK-Berufe nach Settings in absoluten Zahlen und in Prozent mit mindestens einem Standort der Berufsausübung, Kärnten ,Stand 31. 12. 2024 (ausgewertete n = 10.214, Mehrfachzuordnungen möglich)</t>
  </si>
  <si>
    <t>Tabelle 49: Angehörige der MTD nach Altersgruppen in absoluten Zahlen und in Prozent mit mindestens einem Standort der Berufsausübung, Kärnten, Stand 31. 12. 2024 (ausgewertete n = 2.300)</t>
  </si>
  <si>
    <t>Tabelle 50: Angehörige der GuK-Berufe nach Altersgruppen in absoluten Zahlen und in Prozent mit mindestens einem Standort der Berufsausübung, Niederösterreich, Stand 31. 12. 2024 (ausgewertete n = 25.473)</t>
  </si>
  <si>
    <t>Tabelle 51: Einsatzgebiet der angestellten Angehörigen der GuK-Berufe nach Settings in absoluten Zahlen und in Prozent mit mindestens einem Standort der Berufsausübung, Niederösterreich, Stand 31. 12. 2024 (ausgewertete n = 23.891, Mehrfachzuordnungen möglich)</t>
  </si>
  <si>
    <t>Tabelle 52: Angehörige der MTD nach Altersgruppen in absoluten Zahlen und in Prozent mit mindestens einem Standort der Berufsausübung, Niederösterreich, Stand 31. 12. 2024 (ausgewertete n = 6.639)</t>
  </si>
  <si>
    <t>Tabelle 53: Angehörige der GuK-Berufe nach Altersgruppen in absoluten Zahlen und in Prozent mit mindestens einem Standort der Berufsausübung, Oberösterreich, Stand 31. 12. 2024 (ausgewertete n = 27.929)</t>
  </si>
  <si>
    <t xml:space="preserve">Tabelle 54: Einsatzgebiet der angestellten Angehörigen der GuK-Berufe nach Settings in absoluten Zahlen und in Prozent mit mindestens einem Standort der Berufsausübung, Oberösterreich, Stand 31. 12. 2024 (ausgewertete n = 27.498, Mehrfachzuordnungen möglich) </t>
  </si>
  <si>
    <t>Tabelle 55: Angehörige der MTD nach Altersgruppen in absoluten Zahlen und in Prozent mit mindestens einem Standort der Berufsausübung, Oberösterreich, Stand 31. 12. 2024 (ausgewertete n = 6.633)</t>
  </si>
  <si>
    <t>Tabelle 56: Angehörige der GuK-Berufe nach Altersgruppen in absoluten Zahlen und in Prozent mit mindestens einem Standort der Berufsausübung, Salzburg, Stand 31. 12. 2024 (ausgewertete n = 10.550)</t>
  </si>
  <si>
    <t>Tabelle 57: Einsatzgebiet der angestellten Angehörigen der GuK-Berufe nach Settings in absoluten Zahlen und in Prozent mit mindestens einem Standort der Berufsausübung, Salzburg, Stand 31. 12. 2024 (ausgewertete n = 10.431, Mehrfachzuordnungen möglich)</t>
  </si>
  <si>
    <t>Tabelle 58: Angehörige der MTD nach Altersgruppen in absoluten Zahlen und in Prozent mit mindestens einem Standort der Berufsausübung, Salzburg, Stand 31. 12. 2024 (ausgewertete n = 3.091)</t>
  </si>
  <si>
    <t>Tabelle 59: Angehörige der GuK-Berufe nach Altersgruppen in absoluten Zahlen und in Prozent mit mindestens einem Standort der Berufsausübung, Steiermark, Stand 31. 12. 2024 (ausgewertete n = 25.380)</t>
  </si>
  <si>
    <t xml:space="preserve">Tabelle 60: Einsatzgebiet der angestellten Angehörigen der GuK-Berufe nach Settings in absoluten Zahlen und in Prozent mit mindestens einem Standort der Berufsausübung, Steiermark, Stand 31. 12. 2024 (ausgewertete n = 24.922, Mehrfachzuordnungen möglich) </t>
  </si>
  <si>
    <t>Tabelle 61: Angehörige der MTD nach Altersgruppen in absoluten Zahlen und in Prozent mit mindestens einem Standort der Berufsausübung, Steiermark, Stand 31. 12. 2024 (ausgewertete n = 5.178)</t>
  </si>
  <si>
    <t>Tabelle 62: Angehörige der GuK-Berufe nach Altersgruppen in absoluten Zahlen und in Prozent mit mindestens einem Standort der Berufsausübung, Tirol, Stand 31. 12. 2024 (ausgewertete n = 14.720)</t>
  </si>
  <si>
    <t xml:space="preserve">Tabelle 63: Einsatzgebiet der angestellten Angehörigen der GuK-Berufe nach Settings in absoluten Zahlen und in Prozent mit mindestens einem Standort der Berufsausübung, Tirol, Stand 31. 12. 2024 (ausgewertete n = 14.506, Mehrfachzuordnungen möglich) </t>
  </si>
  <si>
    <t>Tabelle 64: Angehörige der MTD nach Altersgruppen in absoluten Zahlen und in Prozent mit mindestens einem Standort der Berufsausübung, Tirol, Stand 31. 12. 2024 (ausgewertete n = 4.014)</t>
  </si>
  <si>
    <t>Tabelle 65: Angehörige der GuK-Berufe nach Altersgruppen in absoluten Zahlen und in Prozent mit mindestens einem Standort der Berufsausübung, Vorarlberg, Stand 31. 12. 2024 (ausgewertete n = 6.179)</t>
  </si>
  <si>
    <t xml:space="preserve">Tabelle 66: Einsatzgebiet der angestellten Angehörigen der GuK-Berufe nach Settings in absoluten Zahlen und in Prozent mit mindestens einem Standort der Berufsausübung in Vorarlberg, Stand 31. 12. 2024 (ausgewertete n = 6.038, Mehrfachzuordnungen möglich) </t>
  </si>
  <si>
    <t xml:space="preserve">Tabelle 67: Angehörige der MTD nach Altersgruppen in absoluten Zahlen und in Prozent mit mindestens einem Standort der Berufsausübung, Vorarlberg, Stand 31. 12. 2024 (ausgewertete n = 1.420) </t>
  </si>
  <si>
    <t xml:space="preserve">Tabelle 68: Angehörige der GuK-Berufe nach Altersgruppen in absoluten Zahlen und in Prozent mit mindestens einem Standort der Berufsausübung, Wien, Stand 31. 12. 2024 (ausgewertete n = 28.888) </t>
  </si>
  <si>
    <t>Tabelle 69: Einsatzgebiet der angestellten Angehörigen der GuK-Berufe nach Settings in absoluten Zahlen und in Prozent mit mindestens einem Standort der Berufsausübung, Wien, Stand 31. 12. 2024 (ausgewertete n = 28.506, Mehrfachzuordnungen möglich)</t>
  </si>
  <si>
    <t xml:space="preserve">Tabelle 70: Angehörige der MTD nach Altersgruppen in absoluten Zahlen und in Prozent mit mindestens einem Standort der Berufsausübung, Wien, Stand 31. 12. 2024 (ausgewertete n = 8.353) </t>
  </si>
  <si>
    <t xml:space="preserve">Tabelle 71: Gegenüberstellung der Registrierungen gesamt zwischen 2019 und 2024 pro Beruf in absoluten Zahlen </t>
  </si>
  <si>
    <t xml:space="preserve">Tabelle 72: Prozentuelles Wachstum der Berufsberechtigungen gesamt von 2019 bis 2024 </t>
  </si>
  <si>
    <t>28.148 (59%)</t>
  </si>
  <si>
    <t>6.394 (7%)</t>
  </si>
  <si>
    <t>2.914 (3%)</t>
  </si>
  <si>
    <t>993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</si>
</sst>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font>
      <sz val="11"/>
      <color theme="1"/>
      <name val="Calibri"/>
      <family val="2"/>
      <scheme val="minor"/>
    </font>
    <font>
      <sz val="10"/>
      <color theme="1"/>
      <name val="Segoe UI"/>
      <family val="2"/>
    </font>
    <font>
      <sz val="10"/>
      <color theme="1"/>
      <name val="Segoe UI"/>
      <family val="2"/>
    </font>
    <font>
      <u/>
      <sz val="11"/>
      <color theme="10"/>
      <name val="Calibri"/>
      <family val="2"/>
      <scheme val="minor"/>
    </font>
    <font>
      <b/>
      <sz val="11"/>
      <color theme="1"/>
      <name val="Segoe UI"/>
      <family val="2"/>
    </font>
    <font>
      <sz val="9"/>
      <color theme="1"/>
      <name val="Segoe UI"/>
      <family val="2"/>
    </font>
    <font>
      <sz val="11"/>
      <color theme="1"/>
      <name val="Segoe UI"/>
      <family val="2"/>
    </font>
    <font>
      <sz val="10"/>
      <color theme="1"/>
      <name val="Times New Roman"/>
      <family val="1"/>
    </font>
    <font>
      <sz val="8.5"/>
      <color theme="1"/>
      <name val="Segoe UI Semibold"/>
      <family val="2"/>
    </font>
    <font>
      <b/>
      <sz val="8.5"/>
      <color theme="1"/>
      <name val="Segoe UI Semibold"/>
      <family val="2"/>
    </font>
    <font>
      <sz val="8.5"/>
      <color theme="1"/>
      <name val="Segoe UI"/>
      <family val="2"/>
    </font>
    <font>
      <b/>
      <sz val="8.5"/>
      <color theme="1"/>
      <name val="Segoe UI"/>
      <family val="2"/>
    </font>
    <font>
      <sz val="8.5"/>
      <color rgb="FF000000"/>
      <name val="Segoe UI Semibold"/>
      <family val="2"/>
    </font>
    <font>
      <sz val="8.5"/>
      <color rgb="FF000000"/>
      <name val="Segoe UI"/>
      <family val="2"/>
    </font>
    <font>
      <sz val="11"/>
      <color theme="1"/>
      <name val="Calibri"/>
      <family val="2"/>
      <scheme val="minor"/>
    </font>
    <font>
      <sz val="7"/>
      <name val="Lucida Sans Unicode"/>
      <family val="2"/>
    </font>
    <font>
      <sz val="8.5"/>
      <name val="Segoe UI"/>
      <family val="2"/>
    </font>
    <font>
      <b/>
      <sz val="8.5"/>
      <name val="Segoe UI"/>
      <family val="2"/>
    </font>
    <font>
      <sz val="10"/>
      <name val="Segoe UI"/>
      <family val="2"/>
    </font>
    <font>
      <sz val="10"/>
      <color theme="1"/>
      <name val="Calibri"/>
      <family val="2"/>
      <scheme val="minor"/>
    </font>
    <font>
      <sz val="10"/>
      <color theme="1"/>
      <name val="Segoe UI "/>
    </font>
    <font>
      <sz val="8.5"/>
      <color theme="1"/>
      <name val="Segoe UI "/>
    </font>
    <font>
      <b/>
      <sz val="12"/>
      <color theme="1"/>
      <name val="Segoe UI"/>
      <family val="2"/>
    </font>
    <font>
      <u/>
      <sz val="11"/>
      <color theme="10"/>
      <name val="Segoe UI"/>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3">
    <border>
      <left/>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diagonal/>
    </border>
    <border>
      <left/>
      <right style="medium">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style="medium">
        <color indexed="64"/>
      </bottom>
      <diagonal/>
    </border>
    <border>
      <left style="medium">
        <color rgb="FF000000"/>
      </left>
      <right/>
      <top/>
      <bottom/>
      <diagonal/>
    </border>
    <border>
      <left style="medium">
        <color rgb="FF000000"/>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s>
  <cellStyleXfs count="3">
    <xf numFmtId="0" fontId="0" fillId="0" borderId="0"/>
    <xf numFmtId="0" fontId="3" fillId="0" borderId="0" applyNumberFormat="0" applyFill="0" applyBorder="0" applyAlignment="0" applyProtection="0"/>
    <xf numFmtId="9" fontId="14" fillId="0" borderId="0" applyFont="0" applyFill="0" applyBorder="0" applyAlignment="0" applyProtection="0"/>
  </cellStyleXfs>
  <cellXfs count="362">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4" fillId="0" borderId="0" xfId="0" applyFont="1"/>
    <xf numFmtId="0" fontId="6" fillId="0" borderId="0" xfId="0" applyFont="1"/>
    <xf numFmtId="0" fontId="5" fillId="0" borderId="0" xfId="0" applyFont="1" applyAlignment="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5" xfId="0" applyBorder="1" applyAlignment="1">
      <alignment vertical="center" wrapText="1"/>
    </xf>
    <xf numFmtId="0" fontId="8" fillId="0" borderId="5" xfId="0" applyFont="1" applyBorder="1" applyAlignment="1">
      <alignment vertical="center" wrapText="1"/>
    </xf>
    <xf numFmtId="3" fontId="10" fillId="0" borderId="5" xfId="0" applyNumberFormat="1" applyFont="1" applyBorder="1" applyAlignment="1">
      <alignment horizontal="right" vertical="center" wrapText="1"/>
    </xf>
    <xf numFmtId="0" fontId="10" fillId="0" borderId="6" xfId="0" applyFont="1" applyBorder="1" applyAlignment="1">
      <alignment horizontal="right" vertical="center" wrapText="1"/>
    </xf>
    <xf numFmtId="0" fontId="0" fillId="0" borderId="1" xfId="0" applyBorder="1" applyAlignment="1">
      <alignment vertical="center" wrapText="1"/>
    </xf>
    <xf numFmtId="0" fontId="8" fillId="0" borderId="1" xfId="0" applyFont="1" applyBorder="1" applyAlignment="1">
      <alignment vertical="center" wrapText="1"/>
    </xf>
    <xf numFmtId="3" fontId="10" fillId="0" borderId="1" xfId="0" applyNumberFormat="1" applyFont="1" applyBorder="1" applyAlignment="1">
      <alignment horizontal="right" vertical="center" wrapText="1"/>
    </xf>
    <xf numFmtId="0" fontId="10" fillId="0" borderId="0" xfId="0" applyFont="1" applyAlignment="1">
      <alignment horizontal="right" vertical="center" wrapText="1"/>
    </xf>
    <xf numFmtId="0" fontId="10" fillId="0" borderId="0" xfId="0" applyFont="1" applyAlignment="1">
      <alignment vertical="center"/>
    </xf>
    <xf numFmtId="0" fontId="8" fillId="0" borderId="5" xfId="0" applyFont="1" applyBorder="1" applyAlignment="1">
      <alignment horizontal="left"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vertical="center" wrapText="1"/>
    </xf>
    <xf numFmtId="0" fontId="10" fillId="0" borderId="5" xfId="0" applyFont="1" applyBorder="1" applyAlignment="1">
      <alignment horizontal="right" vertical="center" wrapText="1"/>
    </xf>
    <xf numFmtId="3" fontId="10" fillId="0" borderId="6" xfId="0" applyNumberFormat="1" applyFont="1" applyBorder="1" applyAlignment="1">
      <alignment horizontal="right" vertical="center" wrapText="1"/>
    </xf>
    <xf numFmtId="0" fontId="9" fillId="0" borderId="1" xfId="0" applyFont="1" applyBorder="1" applyAlignment="1">
      <alignment vertical="center" wrapText="1"/>
    </xf>
    <xf numFmtId="3" fontId="10" fillId="0" borderId="0" xfId="0" applyNumberFormat="1" applyFont="1" applyAlignment="1">
      <alignment horizontal="right" vertical="center" wrapText="1"/>
    </xf>
    <xf numFmtId="0" fontId="10" fillId="0" borderId="1" xfId="0" applyFont="1" applyBorder="1" applyAlignment="1">
      <alignment horizontal="right" vertical="center" wrapText="1"/>
    </xf>
    <xf numFmtId="0" fontId="10" fillId="0" borderId="5" xfId="0" applyFont="1" applyBorder="1" applyAlignment="1">
      <alignment horizontal="center" vertical="center" wrapText="1"/>
    </xf>
    <xf numFmtId="14" fontId="9" fillId="0" borderId="5" xfId="0" applyNumberFormat="1" applyFont="1" applyBorder="1" applyAlignment="1">
      <alignment horizontal="center" vertical="center" wrapText="1"/>
    </xf>
    <xf numFmtId="3" fontId="11" fillId="0" borderId="0" xfId="0" applyNumberFormat="1" applyFont="1" applyAlignment="1">
      <alignment horizontal="right" vertical="center" wrapText="1"/>
    </xf>
    <xf numFmtId="3" fontId="11" fillId="0" borderId="1" xfId="0" applyNumberFormat="1" applyFont="1" applyBorder="1" applyAlignment="1">
      <alignment horizontal="right" vertical="center" wrapText="1"/>
    </xf>
    <xf numFmtId="0" fontId="11" fillId="0" borderId="0" xfId="0" applyFont="1" applyAlignment="1">
      <alignment horizontal="right" vertical="center" wrapText="1"/>
    </xf>
    <xf numFmtId="0" fontId="11" fillId="0" borderId="1" xfId="0" applyFont="1" applyBorder="1" applyAlignment="1">
      <alignment horizontal="right" vertical="center" wrapText="1"/>
    </xf>
    <xf numFmtId="0" fontId="10" fillId="0" borderId="1" xfId="0" applyFont="1" applyBorder="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vertical="center" wrapText="1"/>
    </xf>
    <xf numFmtId="0" fontId="10" fillId="0" borderId="5" xfId="0" applyFont="1" applyBorder="1" applyAlignment="1">
      <alignment vertical="center" wrapText="1"/>
    </xf>
    <xf numFmtId="0" fontId="10" fillId="0" borderId="6" xfId="0" applyFont="1" applyBorder="1" applyAlignment="1">
      <alignment horizontal="center" vertical="center" wrapText="1"/>
    </xf>
    <xf numFmtId="0" fontId="10" fillId="0" borderId="1" xfId="0" applyFont="1" applyBorder="1" applyAlignment="1">
      <alignmen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vertical="center"/>
    </xf>
    <xf numFmtId="0" fontId="10" fillId="0" borderId="5" xfId="0" applyFont="1" applyBorder="1" applyAlignment="1">
      <alignment horizontal="right" vertical="center"/>
    </xf>
    <xf numFmtId="3" fontId="10" fillId="0" borderId="6" xfId="0" applyNumberFormat="1" applyFont="1" applyBorder="1" applyAlignment="1">
      <alignment horizontal="right" vertical="center"/>
    </xf>
    <xf numFmtId="0" fontId="10" fillId="0" borderId="6" xfId="0" applyFont="1" applyBorder="1" applyAlignment="1">
      <alignment horizontal="right" vertical="center"/>
    </xf>
    <xf numFmtId="0" fontId="11" fillId="0" borderId="5" xfId="0" applyFont="1" applyBorder="1" applyAlignment="1">
      <alignment horizontal="right" vertical="center"/>
    </xf>
    <xf numFmtId="3" fontId="11" fillId="0" borderId="6" xfId="0" applyNumberFormat="1" applyFont="1" applyBorder="1" applyAlignment="1">
      <alignment horizontal="right" vertical="center"/>
    </xf>
    <xf numFmtId="0" fontId="8" fillId="0" borderId="1" xfId="0" applyFont="1" applyBorder="1" applyAlignment="1">
      <alignment vertical="center"/>
    </xf>
    <xf numFmtId="0" fontId="3" fillId="0" borderId="0" xfId="1" applyAlignment="1">
      <alignment vertical="center"/>
    </xf>
    <xf numFmtId="0" fontId="9" fillId="0" borderId="5" xfId="0" applyFont="1" applyBorder="1" applyAlignment="1">
      <alignment horizontal="right" vertical="center" wrapText="1"/>
    </xf>
    <xf numFmtId="0" fontId="9" fillId="0" borderId="6" xfId="0" applyFont="1" applyBorder="1" applyAlignment="1">
      <alignment horizontal="right" vertical="center" wrapText="1"/>
    </xf>
    <xf numFmtId="0" fontId="11" fillId="0" borderId="5" xfId="0" applyFont="1" applyBorder="1" applyAlignment="1">
      <alignment horizontal="righ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3" xfId="0" applyFont="1" applyBorder="1" applyAlignment="1">
      <alignment vertical="center" wrapText="1"/>
    </xf>
    <xf numFmtId="0" fontId="10" fillId="0" borderId="14" xfId="0" applyFont="1" applyBorder="1" applyAlignment="1">
      <alignment horizontal="right" vertical="center" wrapText="1"/>
    </xf>
    <xf numFmtId="0" fontId="8" fillId="0" borderId="4" xfId="0" applyFont="1" applyBorder="1" applyAlignment="1">
      <alignment vertical="center" wrapText="1"/>
    </xf>
    <xf numFmtId="0" fontId="8" fillId="0" borderId="15" xfId="0" applyFont="1" applyBorder="1" applyAlignment="1">
      <alignment vertical="center" wrapText="1"/>
    </xf>
    <xf numFmtId="3" fontId="10" fillId="0" borderId="15" xfId="0" applyNumberFormat="1" applyFont="1" applyBorder="1" applyAlignment="1">
      <alignment horizontal="right" vertical="center" wrapText="1"/>
    </xf>
    <xf numFmtId="0" fontId="9" fillId="0" borderId="15" xfId="0" applyFont="1" applyBorder="1" applyAlignment="1">
      <alignment vertical="center" wrapText="1"/>
    </xf>
    <xf numFmtId="3" fontId="11" fillId="0" borderId="15" xfId="0" applyNumberFormat="1" applyFont="1" applyBorder="1" applyAlignment="1">
      <alignment horizontal="right" vertical="center" wrapText="1"/>
    </xf>
    <xf numFmtId="0" fontId="11" fillId="0" borderId="6" xfId="0" applyFont="1" applyBorder="1" applyAlignment="1">
      <alignment horizontal="right" vertical="center" wrapText="1"/>
    </xf>
    <xf numFmtId="0" fontId="10" fillId="0" borderId="15" xfId="0" applyFont="1" applyBorder="1" applyAlignment="1">
      <alignment horizontal="right" vertical="center" wrapText="1"/>
    </xf>
    <xf numFmtId="0" fontId="9" fillId="0" borderId="4" xfId="0" applyFont="1" applyBorder="1" applyAlignment="1">
      <alignment vertical="center" wrapText="1"/>
    </xf>
    <xf numFmtId="3" fontId="11" fillId="0" borderId="4" xfId="0" applyNumberFormat="1" applyFont="1" applyBorder="1" applyAlignment="1">
      <alignment horizontal="right" vertical="center" wrapText="1"/>
    </xf>
    <xf numFmtId="3" fontId="11" fillId="0" borderId="5" xfId="0" applyNumberFormat="1" applyFont="1" applyBorder="1" applyAlignment="1">
      <alignment horizontal="right" vertical="center" wrapText="1"/>
    </xf>
    <xf numFmtId="3" fontId="11" fillId="0" borderId="6" xfId="0" applyNumberFormat="1" applyFont="1" applyBorder="1" applyAlignment="1">
      <alignment horizontal="right" vertical="center" wrapText="1"/>
    </xf>
    <xf numFmtId="0" fontId="12" fillId="2" borderId="5" xfId="0" applyFont="1" applyFill="1" applyBorder="1" applyAlignment="1">
      <alignment vertical="center" wrapText="1"/>
    </xf>
    <xf numFmtId="3" fontId="13" fillId="2" borderId="5" xfId="0" applyNumberFormat="1" applyFont="1" applyFill="1" applyBorder="1" applyAlignment="1">
      <alignment horizontal="center" vertical="center" wrapText="1"/>
    </xf>
    <xf numFmtId="0" fontId="12" fillId="2" borderId="1" xfId="0" applyFont="1" applyFill="1" applyBorder="1" applyAlignment="1">
      <alignment vertical="center" wrapText="1"/>
    </xf>
    <xf numFmtId="3" fontId="13" fillId="2" borderId="1" xfId="0" applyNumberFormat="1" applyFont="1" applyFill="1" applyBorder="1" applyAlignment="1">
      <alignment horizontal="center" vertical="center" wrapText="1"/>
    </xf>
    <xf numFmtId="3" fontId="10" fillId="0" borderId="0" xfId="0" applyNumberFormat="1" applyFont="1" applyAlignment="1">
      <alignment horizontal="center" vertical="center" wrapText="1"/>
    </xf>
    <xf numFmtId="3" fontId="11" fillId="0" borderId="0" xfId="0" applyNumberFormat="1" applyFont="1" applyAlignment="1">
      <alignment horizontal="center" vertical="center" wrapText="1"/>
    </xf>
    <xf numFmtId="0" fontId="8" fillId="0" borderId="1" xfId="0" applyFont="1" applyBorder="1" applyAlignment="1">
      <alignment horizontal="left" vertical="center" wrapText="1"/>
    </xf>
    <xf numFmtId="10" fontId="10" fillId="0" borderId="5" xfId="0" applyNumberFormat="1" applyFont="1" applyBorder="1" applyAlignment="1">
      <alignment horizontal="right" vertical="center" wrapText="1"/>
    </xf>
    <xf numFmtId="10" fontId="10" fillId="0" borderId="6" xfId="0" applyNumberFormat="1" applyFont="1" applyBorder="1" applyAlignment="1">
      <alignment horizontal="right" vertical="center" wrapText="1"/>
    </xf>
    <xf numFmtId="10" fontId="11" fillId="0" borderId="5" xfId="0" applyNumberFormat="1" applyFont="1" applyBorder="1" applyAlignment="1">
      <alignment horizontal="right" vertical="center" wrapText="1"/>
    </xf>
    <xf numFmtId="10" fontId="11" fillId="0" borderId="6" xfId="0" applyNumberFormat="1" applyFont="1" applyBorder="1" applyAlignment="1">
      <alignment horizontal="right" vertical="center" wrapText="1"/>
    </xf>
    <xf numFmtId="0" fontId="7" fillId="0" borderId="5" xfId="0" applyFont="1" applyBorder="1" applyAlignment="1">
      <alignment vertical="center" wrapText="1"/>
    </xf>
    <xf numFmtId="10" fontId="11" fillId="0" borderId="1" xfId="0" applyNumberFormat="1" applyFont="1" applyBorder="1" applyAlignment="1">
      <alignment horizontal="right" vertical="center" wrapText="1"/>
    </xf>
    <xf numFmtId="10" fontId="11" fillId="0" borderId="0" xfId="0" applyNumberFormat="1" applyFont="1" applyAlignment="1">
      <alignment horizontal="right" vertical="center" wrapText="1"/>
    </xf>
    <xf numFmtId="0" fontId="10" fillId="0" borderId="9" xfId="0" applyFont="1" applyBorder="1" applyAlignment="1">
      <alignment horizontal="right" vertical="center" wrapText="1"/>
    </xf>
    <xf numFmtId="0" fontId="10" fillId="0" borderId="8" xfId="0" applyFont="1" applyBorder="1" applyAlignment="1">
      <alignment horizontal="right" vertical="center" wrapText="1"/>
    </xf>
    <xf numFmtId="3" fontId="11" fillId="0" borderId="9" xfId="0" applyNumberFormat="1" applyFont="1" applyBorder="1" applyAlignment="1">
      <alignment horizontal="right" vertical="center" wrapText="1"/>
    </xf>
    <xf numFmtId="3" fontId="11" fillId="0" borderId="3" xfId="0" applyNumberFormat="1" applyFont="1" applyBorder="1" applyAlignment="1">
      <alignment horizontal="right" vertical="center" wrapText="1"/>
    </xf>
    <xf numFmtId="3" fontId="11" fillId="0" borderId="8" xfId="0" applyNumberFormat="1" applyFont="1" applyBorder="1" applyAlignment="1">
      <alignment horizontal="right" vertical="center" wrapText="1"/>
    </xf>
    <xf numFmtId="0" fontId="11" fillId="0" borderId="8" xfId="0" applyFont="1" applyBorder="1" applyAlignment="1">
      <alignment horizontal="right" vertical="center" wrapText="1"/>
    </xf>
    <xf numFmtId="0" fontId="11" fillId="0" borderId="7" xfId="0" applyFont="1" applyBorder="1" applyAlignment="1">
      <alignment horizontal="right" vertical="center" wrapText="1"/>
    </xf>
    <xf numFmtId="0" fontId="10" fillId="0" borderId="10" xfId="0" applyFont="1" applyBorder="1" applyAlignment="1">
      <alignment horizontal="right" vertical="center" wrapText="1"/>
    </xf>
    <xf numFmtId="0" fontId="10" fillId="0" borderId="7" xfId="0" applyFont="1" applyBorder="1" applyAlignment="1">
      <alignment horizontal="right"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164" fontId="10" fillId="0" borderId="0" xfId="0" applyNumberFormat="1" applyFont="1" applyAlignment="1">
      <alignment horizontal="right" vertical="center" wrapText="1"/>
    </xf>
    <xf numFmtId="0" fontId="10" fillId="0" borderId="12" xfId="0" applyFont="1" applyBorder="1" applyAlignment="1">
      <alignment vertical="center"/>
    </xf>
    <xf numFmtId="164" fontId="10" fillId="0" borderId="12" xfId="0" applyNumberFormat="1" applyFont="1" applyBorder="1"/>
    <xf numFmtId="3" fontId="10" fillId="0" borderId="12" xfId="0" applyNumberFormat="1" applyFont="1" applyBorder="1"/>
    <xf numFmtId="0" fontId="10" fillId="0" borderId="0" xfId="0" applyFont="1"/>
    <xf numFmtId="0" fontId="10" fillId="0" borderId="10" xfId="0" applyFont="1" applyBorder="1"/>
    <xf numFmtId="3" fontId="15" fillId="0" borderId="3" xfId="0" applyNumberFormat="1" applyFont="1" applyBorder="1" applyAlignment="1">
      <alignment vertical="center" wrapText="1"/>
    </xf>
    <xf numFmtId="3" fontId="15" fillId="0" borderId="2" xfId="0" applyNumberFormat="1" applyFont="1" applyBorder="1" applyAlignment="1">
      <alignment vertical="center" wrapText="1"/>
    </xf>
    <xf numFmtId="3" fontId="15" fillId="3" borderId="3" xfId="0" applyNumberFormat="1" applyFont="1" applyFill="1" applyBorder="1" applyAlignment="1">
      <alignment vertical="center" wrapText="1"/>
    </xf>
    <xf numFmtId="3" fontId="16" fillId="0" borderId="3" xfId="0" applyNumberFormat="1" applyFont="1" applyBorder="1" applyAlignment="1">
      <alignment vertical="center" wrapText="1"/>
    </xf>
    <xf numFmtId="3" fontId="16" fillId="3" borderId="3" xfId="0" applyNumberFormat="1" applyFont="1" applyFill="1" applyBorder="1" applyAlignment="1">
      <alignment vertical="center" wrapText="1"/>
    </xf>
    <xf numFmtId="3" fontId="16" fillId="0" borderId="2" xfId="0" applyNumberFormat="1" applyFont="1" applyBorder="1" applyAlignment="1">
      <alignment vertical="center" wrapText="1"/>
    </xf>
    <xf numFmtId="3" fontId="15" fillId="0" borderId="8" xfId="0" applyNumberFormat="1" applyFont="1" applyBorder="1" applyAlignment="1">
      <alignment vertical="center" wrapText="1"/>
    </xf>
    <xf numFmtId="3" fontId="15" fillId="3" borderId="8" xfId="0" applyNumberFormat="1" applyFont="1" applyFill="1" applyBorder="1" applyAlignment="1">
      <alignment vertical="center" wrapText="1"/>
    </xf>
    <xf numFmtId="3" fontId="15" fillId="0" borderId="7" xfId="0" applyNumberFormat="1" applyFont="1" applyBorder="1" applyAlignment="1">
      <alignment vertical="center" wrapText="1"/>
    </xf>
    <xf numFmtId="3" fontId="10" fillId="0" borderId="9" xfId="0" applyNumberFormat="1" applyFont="1" applyBorder="1" applyAlignment="1">
      <alignment vertical="center" wrapText="1"/>
    </xf>
    <xf numFmtId="3" fontId="10" fillId="0" borderId="3" xfId="0" applyNumberFormat="1" applyFont="1" applyBorder="1" applyAlignment="1">
      <alignment vertical="center" wrapText="1"/>
    </xf>
    <xf numFmtId="3" fontId="10" fillId="0" borderId="8" xfId="0" applyNumberFormat="1" applyFont="1" applyBorder="1" applyAlignment="1">
      <alignment vertical="center" wrapText="1"/>
    </xf>
    <xf numFmtId="0" fontId="10" fillId="0" borderId="9" xfId="0" applyFont="1" applyBorder="1" applyAlignment="1">
      <alignment vertical="center" wrapText="1"/>
    </xf>
    <xf numFmtId="0" fontId="10" fillId="0" borderId="3" xfId="0" applyFont="1" applyBorder="1" applyAlignment="1">
      <alignment vertical="center" wrapText="1"/>
    </xf>
    <xf numFmtId="0" fontId="10" fillId="0" borderId="8" xfId="0" applyFont="1" applyBorder="1" applyAlignment="1">
      <alignment vertical="center" wrapText="1"/>
    </xf>
    <xf numFmtId="3" fontId="10" fillId="0" borderId="10" xfId="0" applyNumberFormat="1" applyFont="1" applyBorder="1" applyAlignment="1">
      <alignment vertical="center" wrapText="1"/>
    </xf>
    <xf numFmtId="3" fontId="10" fillId="0" borderId="2" xfId="0" applyNumberFormat="1" applyFont="1" applyBorder="1" applyAlignment="1">
      <alignment vertical="center" wrapText="1"/>
    </xf>
    <xf numFmtId="3" fontId="10" fillId="0" borderId="7" xfId="0" applyNumberFormat="1" applyFont="1" applyBorder="1" applyAlignment="1">
      <alignment vertical="center" wrapText="1"/>
    </xf>
    <xf numFmtId="3" fontId="10" fillId="0" borderId="12" xfId="0" applyNumberFormat="1" applyFont="1" applyBorder="1" applyAlignment="1">
      <alignment vertical="center" wrapText="1"/>
    </xf>
    <xf numFmtId="3" fontId="10" fillId="0" borderId="0" xfId="0" applyNumberFormat="1" applyFont="1" applyAlignment="1">
      <alignment vertical="center" wrapText="1"/>
    </xf>
    <xf numFmtId="3" fontId="10" fillId="0" borderId="6" xfId="0" applyNumberFormat="1" applyFont="1" applyBorder="1" applyAlignment="1">
      <alignment vertical="center" wrapText="1"/>
    </xf>
    <xf numFmtId="0" fontId="9" fillId="0" borderId="11" xfId="0" applyFont="1" applyBorder="1" applyAlignment="1">
      <alignment vertical="center" wrapText="1"/>
    </xf>
    <xf numFmtId="165" fontId="16" fillId="3" borderId="1" xfId="2" applyNumberFormat="1" applyFont="1" applyFill="1" applyBorder="1" applyAlignment="1">
      <alignment horizontal="right" vertical="center" wrapText="1"/>
    </xf>
    <xf numFmtId="165" fontId="16" fillId="3" borderId="18" xfId="2" applyNumberFormat="1" applyFont="1" applyFill="1" applyBorder="1" applyAlignment="1">
      <alignment horizontal="right" vertical="center" wrapText="1"/>
    </xf>
    <xf numFmtId="165" fontId="16" fillId="3" borderId="10" xfId="2" applyNumberFormat="1" applyFont="1" applyFill="1" applyBorder="1" applyAlignment="1">
      <alignment horizontal="right" vertical="center" wrapText="1"/>
    </xf>
    <xf numFmtId="165" fontId="16" fillId="3" borderId="20" xfId="2" applyNumberFormat="1" applyFont="1" applyFill="1" applyBorder="1" applyAlignment="1">
      <alignment horizontal="right" vertical="center" wrapText="1"/>
    </xf>
    <xf numFmtId="165" fontId="16" fillId="3" borderId="0" xfId="2" applyNumberFormat="1" applyFont="1" applyFill="1" applyBorder="1" applyAlignment="1">
      <alignment horizontal="right" vertical="center" wrapText="1"/>
    </xf>
    <xf numFmtId="165" fontId="10" fillId="0" borderId="5" xfId="2" applyNumberFormat="1" applyFont="1" applyBorder="1" applyAlignment="1">
      <alignment horizontal="right" vertical="center" wrapText="1"/>
    </xf>
    <xf numFmtId="165" fontId="10" fillId="0" borderId="6" xfId="2" applyNumberFormat="1" applyFont="1" applyBorder="1" applyAlignment="1">
      <alignment horizontal="right" vertical="center" wrapText="1"/>
    </xf>
    <xf numFmtId="165" fontId="10" fillId="0" borderId="5" xfId="0" applyNumberFormat="1" applyFont="1" applyBorder="1" applyAlignment="1">
      <alignment horizontal="right" vertical="center" wrapText="1"/>
    </xf>
    <xf numFmtId="0" fontId="17" fillId="0" borderId="5" xfId="0" applyFont="1" applyBorder="1" applyAlignment="1">
      <alignment horizontal="right" vertical="center" wrapText="1"/>
    </xf>
    <xf numFmtId="0" fontId="17" fillId="0" borderId="6" xfId="0" applyFont="1" applyBorder="1" applyAlignment="1">
      <alignment horizontal="right" vertical="center" wrapText="1"/>
    </xf>
    <xf numFmtId="0" fontId="16" fillId="0" borderId="5" xfId="0" applyFont="1" applyBorder="1" applyAlignment="1">
      <alignment horizontal="right" vertical="center" wrapText="1"/>
    </xf>
    <xf numFmtId="3" fontId="16" fillId="0" borderId="5" xfId="0" applyNumberFormat="1" applyFont="1" applyBorder="1" applyAlignment="1">
      <alignment horizontal="right" vertical="center" wrapText="1"/>
    </xf>
    <xf numFmtId="3" fontId="16" fillId="0" borderId="6" xfId="0" applyNumberFormat="1" applyFont="1" applyBorder="1" applyAlignment="1">
      <alignment horizontal="right" vertical="center" wrapText="1"/>
    </xf>
    <xf numFmtId="0" fontId="17" fillId="0" borderId="1" xfId="0" applyFont="1" applyBorder="1" applyAlignment="1">
      <alignment horizontal="right" vertical="center" wrapText="1"/>
    </xf>
    <xf numFmtId="0" fontId="17" fillId="0" borderId="2" xfId="0" applyFont="1" applyBorder="1" applyAlignment="1">
      <alignment horizontal="right" wrapText="1"/>
    </xf>
    <xf numFmtId="0" fontId="16" fillId="0" borderId="10" xfId="0" applyFont="1" applyBorder="1" applyAlignment="1">
      <alignment horizontal="right"/>
    </xf>
    <xf numFmtId="0" fontId="16" fillId="0" borderId="20" xfId="0" applyFont="1" applyBorder="1" applyAlignment="1">
      <alignment horizontal="right"/>
    </xf>
    <xf numFmtId="0" fontId="10" fillId="0" borderId="0" xfId="0" applyFont="1" applyAlignment="1">
      <alignment vertical="top" wrapText="1"/>
    </xf>
    <xf numFmtId="0" fontId="10" fillId="0" borderId="18" xfId="0" applyFont="1" applyBorder="1" applyAlignment="1">
      <alignment vertical="top" wrapText="1"/>
    </xf>
    <xf numFmtId="0" fontId="10" fillId="0" borderId="18" xfId="0" applyFont="1" applyBorder="1"/>
    <xf numFmtId="0" fontId="10" fillId="0" borderId="20" xfId="0" applyFont="1" applyBorder="1" applyAlignment="1">
      <alignment vertical="top" wrapText="1"/>
    </xf>
    <xf numFmtId="0" fontId="10" fillId="0" borderId="20" xfId="0" applyFont="1" applyBorder="1"/>
    <xf numFmtId="0" fontId="10" fillId="0" borderId="9" xfId="0" applyFont="1" applyBorder="1"/>
    <xf numFmtId="0" fontId="11" fillId="0" borderId="5" xfId="0" applyFont="1" applyBorder="1" applyAlignment="1">
      <alignment vertical="top" wrapText="1"/>
    </xf>
    <xf numFmtId="0" fontId="11" fillId="0" borderId="8" xfId="0" applyFont="1" applyBorder="1" applyAlignment="1">
      <alignment vertical="top" wrapText="1"/>
    </xf>
    <xf numFmtId="0" fontId="11" fillId="0" borderId="7" xfId="0" applyFont="1" applyBorder="1" applyAlignment="1">
      <alignment vertical="top" wrapText="1"/>
    </xf>
    <xf numFmtId="0" fontId="11" fillId="0" borderId="19" xfId="0" applyFont="1" applyBorder="1" applyAlignment="1">
      <alignment vertical="top" wrapText="1"/>
    </xf>
    <xf numFmtId="0" fontId="11" fillId="0" borderId="19" xfId="0" applyFont="1" applyBorder="1"/>
    <xf numFmtId="0" fontId="11" fillId="0" borderId="19" xfId="0" applyFont="1" applyBorder="1" applyAlignment="1">
      <alignment vertical="center"/>
    </xf>
    <xf numFmtId="0" fontId="11" fillId="0" borderId="11" xfId="0" applyFont="1" applyBorder="1"/>
    <xf numFmtId="0" fontId="16" fillId="0" borderId="18" xfId="0" applyFont="1" applyBorder="1"/>
    <xf numFmtId="0" fontId="16" fillId="0" borderId="20" xfId="0" applyFont="1" applyBorder="1"/>
    <xf numFmtId="0" fontId="16" fillId="0" borderId="9" xfId="0" applyFont="1" applyBorder="1"/>
    <xf numFmtId="0" fontId="16" fillId="0" borderId="10" xfId="0" applyFont="1" applyBorder="1"/>
    <xf numFmtId="0" fontId="17" fillId="0" borderId="8" xfId="0" applyFont="1" applyBorder="1"/>
    <xf numFmtId="0" fontId="17" fillId="0" borderId="7" xfId="0" applyFont="1" applyBorder="1"/>
    <xf numFmtId="0" fontId="17" fillId="0" borderId="5" xfId="0" applyFont="1" applyBorder="1"/>
    <xf numFmtId="0" fontId="17" fillId="0" borderId="19" xfId="0" applyFont="1" applyBorder="1"/>
    <xf numFmtId="0" fontId="17" fillId="0" borderId="11" xfId="0" applyFont="1" applyBorder="1"/>
    <xf numFmtId="3" fontId="0" fillId="0" borderId="0" xfId="0" applyNumberFormat="1"/>
    <xf numFmtId="0" fontId="11" fillId="0" borderId="18" xfId="0" applyFont="1" applyBorder="1"/>
    <xf numFmtId="0" fontId="11" fillId="0" borderId="20" xfId="0" applyFont="1" applyBorder="1"/>
    <xf numFmtId="3" fontId="10" fillId="0" borderId="18" xfId="0" applyNumberFormat="1" applyFont="1" applyBorder="1"/>
    <xf numFmtId="3" fontId="10" fillId="0" borderId="20" xfId="0" applyNumberFormat="1" applyFont="1" applyBorder="1"/>
    <xf numFmtId="3" fontId="10" fillId="0" borderId="9" xfId="0" applyNumberFormat="1" applyFont="1" applyBorder="1"/>
    <xf numFmtId="3" fontId="10" fillId="0" borderId="10" xfId="0" applyNumberFormat="1" applyFont="1" applyBorder="1"/>
    <xf numFmtId="0" fontId="11" fillId="0" borderId="0" xfId="0" applyFont="1"/>
    <xf numFmtId="0" fontId="0" fillId="0" borderId="0" xfId="0" applyAlignment="1">
      <alignment horizontal="left" vertical="top"/>
    </xf>
    <xf numFmtId="0" fontId="10" fillId="0" borderId="0" xfId="0" applyFont="1" applyAlignment="1">
      <alignment vertical="top"/>
    </xf>
    <xf numFmtId="0" fontId="2" fillId="0" borderId="0" xfId="0" applyFont="1" applyAlignment="1">
      <alignment vertical="top"/>
    </xf>
    <xf numFmtId="0" fontId="17" fillId="0" borderId="19" xfId="0" applyFont="1" applyBorder="1" applyAlignment="1">
      <alignment vertical="center"/>
    </xf>
    <xf numFmtId="0" fontId="10" fillId="0" borderId="18" xfId="0" applyFont="1" applyBorder="1" applyAlignment="1">
      <alignment horizontal="right" vertical="center" wrapText="1"/>
    </xf>
    <xf numFmtId="0" fontId="10" fillId="0" borderId="20" xfId="0" applyFont="1" applyBorder="1" applyAlignment="1">
      <alignment horizontal="right" vertical="center" wrapText="1"/>
    </xf>
    <xf numFmtId="0" fontId="8" fillId="0" borderId="19" xfId="0" applyFont="1" applyBorder="1" applyAlignment="1">
      <alignment vertical="center" wrapText="1"/>
    </xf>
    <xf numFmtId="0" fontId="8" fillId="0" borderId="20" xfId="0" applyFont="1" applyBorder="1" applyAlignment="1">
      <alignment horizontal="right" vertical="center" wrapText="1"/>
    </xf>
    <xf numFmtId="0" fontId="8" fillId="0" borderId="18" xfId="0" applyFont="1" applyBorder="1" applyAlignment="1">
      <alignment horizontal="right" vertical="center" wrapText="1"/>
    </xf>
    <xf numFmtId="0" fontId="8" fillId="0" borderId="12" xfId="0" applyFont="1" applyBorder="1" applyAlignment="1">
      <alignment horizontal="right" vertical="center" wrapText="1"/>
    </xf>
    <xf numFmtId="9" fontId="10" fillId="0" borderId="5" xfId="2" applyFont="1" applyBorder="1" applyAlignment="1">
      <alignment horizontal="center" vertical="center" wrapText="1"/>
    </xf>
    <xf numFmtId="9" fontId="10" fillId="0" borderId="6" xfId="2" applyFont="1" applyBorder="1" applyAlignment="1">
      <alignment horizontal="center" vertical="center" wrapText="1"/>
    </xf>
    <xf numFmtId="9" fontId="10" fillId="0" borderId="1" xfId="2" applyFont="1" applyBorder="1" applyAlignment="1">
      <alignment horizontal="center" vertical="center" wrapText="1"/>
    </xf>
    <xf numFmtId="9" fontId="10" fillId="0" borderId="0" xfId="2" applyFont="1" applyAlignment="1">
      <alignment horizontal="center" vertical="center" wrapText="1"/>
    </xf>
    <xf numFmtId="0" fontId="11" fillId="0" borderId="9" xfId="0" applyFont="1" applyBorder="1" applyAlignment="1">
      <alignment vertical="center"/>
    </xf>
    <xf numFmtId="0" fontId="11" fillId="0" borderId="3" xfId="0" applyFont="1" applyBorder="1" applyAlignment="1">
      <alignment vertical="center"/>
    </xf>
    <xf numFmtId="3" fontId="11" fillId="0" borderId="10" xfId="0" applyNumberFormat="1" applyFont="1" applyBorder="1" applyAlignment="1">
      <alignment vertical="center"/>
    </xf>
    <xf numFmtId="3" fontId="11" fillId="0" borderId="2" xfId="0" applyNumberFormat="1" applyFont="1" applyBorder="1" applyAlignment="1">
      <alignment vertical="center"/>
    </xf>
    <xf numFmtId="0" fontId="1" fillId="0" borderId="0" xfId="0" applyFont="1" applyAlignment="1">
      <alignment vertical="top"/>
    </xf>
    <xf numFmtId="0" fontId="18" fillId="0" borderId="0" xfId="0" applyFont="1" applyAlignment="1">
      <alignment vertical="top"/>
    </xf>
    <xf numFmtId="0" fontId="1" fillId="0" borderId="0" xfId="0" applyFont="1" applyAlignment="1">
      <alignment horizontal="left" vertical="top"/>
    </xf>
    <xf numFmtId="9" fontId="11" fillId="0" borderId="1" xfId="2" applyFont="1" applyBorder="1" applyAlignment="1">
      <alignment horizontal="center" vertical="center" wrapText="1"/>
    </xf>
    <xf numFmtId="9" fontId="11" fillId="0" borderId="0" xfId="2" applyFont="1" applyAlignment="1">
      <alignment horizontal="center" vertical="center" wrapText="1"/>
    </xf>
    <xf numFmtId="9" fontId="10" fillId="0" borderId="6" xfId="2" applyFont="1" applyBorder="1" applyAlignment="1">
      <alignment horizontal="right" vertical="center" wrapText="1"/>
    </xf>
    <xf numFmtId="9" fontId="10" fillId="0" borderId="0" xfId="2" applyFont="1" applyAlignment="1">
      <alignment horizontal="right" vertical="center" wrapText="1"/>
    </xf>
    <xf numFmtId="1" fontId="10" fillId="0" borderId="5" xfId="0" applyNumberFormat="1" applyFont="1" applyBorder="1" applyAlignment="1">
      <alignment horizontal="right" vertical="center" wrapText="1"/>
    </xf>
    <xf numFmtId="1" fontId="10" fillId="0" borderId="6" xfId="0" applyNumberFormat="1" applyFont="1" applyBorder="1" applyAlignment="1">
      <alignment horizontal="right" vertical="center" wrapText="1"/>
    </xf>
    <xf numFmtId="1" fontId="10" fillId="0" borderId="1" xfId="0" applyNumberFormat="1" applyFont="1" applyBorder="1" applyAlignment="1">
      <alignment horizontal="right" vertical="center" wrapText="1"/>
    </xf>
    <xf numFmtId="1" fontId="10" fillId="0" borderId="0" xfId="0" applyNumberFormat="1" applyFont="1" applyAlignment="1">
      <alignment horizontal="right" vertical="center" wrapText="1"/>
    </xf>
    <xf numFmtId="3" fontId="11" fillId="0" borderId="9" xfId="0" applyNumberFormat="1" applyFont="1" applyBorder="1" applyAlignment="1">
      <alignment vertical="center" wrapText="1"/>
    </xf>
    <xf numFmtId="3" fontId="11" fillId="0" borderId="8" xfId="0" applyNumberFormat="1" applyFont="1" applyBorder="1" applyAlignment="1">
      <alignment vertical="center" wrapText="1"/>
    </xf>
    <xf numFmtId="3" fontId="11" fillId="0" borderId="3" xfId="0" applyNumberFormat="1" applyFont="1" applyBorder="1" applyAlignment="1">
      <alignment vertical="center" wrapText="1"/>
    </xf>
    <xf numFmtId="9" fontId="10" fillId="0" borderId="5" xfId="2" applyFont="1" applyBorder="1" applyAlignment="1">
      <alignment horizontal="right" vertical="center" wrapText="1"/>
    </xf>
    <xf numFmtId="9" fontId="11" fillId="0" borderId="9" xfId="2" applyFont="1" applyBorder="1" applyAlignment="1">
      <alignment horizontal="right" vertical="center" wrapText="1"/>
    </xf>
    <xf numFmtId="9" fontId="11" fillId="0" borderId="10" xfId="2" applyFont="1" applyBorder="1" applyAlignment="1">
      <alignment horizontal="right" vertical="center" wrapText="1"/>
    </xf>
    <xf numFmtId="9" fontId="11" fillId="0" borderId="3" xfId="2" applyFont="1" applyBorder="1" applyAlignment="1">
      <alignment vertical="center" wrapText="1"/>
    </xf>
    <xf numFmtId="9" fontId="11" fillId="0" borderId="2" xfId="2" applyFont="1" applyBorder="1" applyAlignment="1">
      <alignment vertical="center" wrapText="1"/>
    </xf>
    <xf numFmtId="0" fontId="10" fillId="0" borderId="5" xfId="0" applyFont="1" applyBorder="1"/>
    <xf numFmtId="0" fontId="10" fillId="0" borderId="8" xfId="0" applyFont="1" applyBorder="1"/>
    <xf numFmtId="0" fontId="10" fillId="0" borderId="7" xfId="0" applyFont="1" applyBorder="1"/>
    <xf numFmtId="0" fontId="10" fillId="0" borderId="19" xfId="0" applyFont="1" applyBorder="1"/>
    <xf numFmtId="0" fontId="10" fillId="0" borderId="11" xfId="0" applyFont="1" applyBorder="1"/>
    <xf numFmtId="0" fontId="11" fillId="0" borderId="5" xfId="0" applyFont="1" applyBorder="1"/>
    <xf numFmtId="0" fontId="11" fillId="0" borderId="8" xfId="0" applyFont="1" applyBorder="1"/>
    <xf numFmtId="0" fontId="11" fillId="0" borderId="7" xfId="0" applyFont="1" applyBorder="1"/>
    <xf numFmtId="0" fontId="1" fillId="0" borderId="0" xfId="0" applyFont="1"/>
    <xf numFmtId="0" fontId="0" fillId="0" borderId="0" xfId="0" applyAlignment="1">
      <alignment vertical="top"/>
    </xf>
    <xf numFmtId="2" fontId="10" fillId="0" borderId="5" xfId="0" applyNumberFormat="1" applyFont="1" applyBorder="1" applyAlignment="1">
      <alignment horizontal="center" vertical="center" wrapText="1"/>
    </xf>
    <xf numFmtId="2" fontId="10" fillId="0" borderId="6"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2" fontId="10" fillId="0" borderId="0" xfId="0" applyNumberFormat="1" applyFont="1" applyAlignment="1">
      <alignment horizontal="center" vertical="center" wrapText="1"/>
    </xf>
    <xf numFmtId="0" fontId="16" fillId="0" borderId="19" xfId="0" applyFont="1" applyBorder="1"/>
    <xf numFmtId="3" fontId="16" fillId="0" borderId="20" xfId="0" applyNumberFormat="1" applyFont="1" applyBorder="1"/>
    <xf numFmtId="3" fontId="16" fillId="0" borderId="18" xfId="0" applyNumberFormat="1" applyFont="1" applyBorder="1" applyAlignment="1">
      <alignment horizontal="right"/>
    </xf>
    <xf numFmtId="0" fontId="16" fillId="0" borderId="18" xfId="0" applyFont="1" applyBorder="1" applyAlignment="1">
      <alignment horizontal="right"/>
    </xf>
    <xf numFmtId="3" fontId="16" fillId="0" borderId="20" xfId="0" applyNumberFormat="1" applyFont="1" applyBorder="1" applyAlignment="1">
      <alignment horizontal="right"/>
    </xf>
    <xf numFmtId="3" fontId="16" fillId="0" borderId="9" xfId="0" applyNumberFormat="1" applyFont="1" applyBorder="1" applyAlignment="1">
      <alignment horizontal="right"/>
    </xf>
    <xf numFmtId="3" fontId="16" fillId="0" borderId="10" xfId="0" applyNumberFormat="1" applyFont="1" applyBorder="1" applyAlignment="1">
      <alignment horizontal="right"/>
    </xf>
    <xf numFmtId="0" fontId="17" fillId="0" borderId="5" xfId="0" applyFont="1" applyBorder="1" applyAlignment="1">
      <alignment horizontal="left"/>
    </xf>
    <xf numFmtId="0" fontId="17" fillId="0" borderId="8" xfId="0" applyFont="1" applyBorder="1" applyAlignment="1">
      <alignment horizontal="right"/>
    </xf>
    <xf numFmtId="0" fontId="17" fillId="0" borderId="7" xfId="0" applyFont="1" applyBorder="1" applyAlignment="1">
      <alignment horizontal="right"/>
    </xf>
    <xf numFmtId="0" fontId="17" fillId="0" borderId="19" xfId="0" applyFont="1" applyBorder="1" applyAlignment="1">
      <alignment horizontal="left"/>
    </xf>
    <xf numFmtId="0" fontId="17" fillId="0" borderId="11" xfId="0" applyFont="1" applyBorder="1" applyAlignment="1">
      <alignment horizontal="left"/>
    </xf>
    <xf numFmtId="165" fontId="11" fillId="0" borderId="0" xfId="0" applyNumberFormat="1" applyFont="1" applyAlignment="1">
      <alignment horizontal="right"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9" fontId="10" fillId="0" borderId="6" xfId="0" applyNumberFormat="1" applyFont="1" applyBorder="1" applyAlignment="1">
      <alignment horizontal="right" vertical="center" wrapText="1"/>
    </xf>
    <xf numFmtId="9" fontId="11" fillId="0" borderId="6" xfId="0" applyNumberFormat="1" applyFont="1" applyBorder="1" applyAlignment="1">
      <alignment horizontal="right" vertical="center" wrapText="1"/>
    </xf>
    <xf numFmtId="9" fontId="11" fillId="0" borderId="0" xfId="0" applyNumberFormat="1" applyFont="1" applyAlignment="1">
      <alignment horizontal="right" vertical="center" wrapText="1"/>
    </xf>
    <xf numFmtId="0" fontId="19" fillId="0" borderId="0" xfId="0" applyFont="1" applyAlignment="1">
      <alignment vertical="top"/>
    </xf>
    <xf numFmtId="9" fontId="10" fillId="0" borderId="5" xfId="0" applyNumberFormat="1" applyFont="1" applyBorder="1" applyAlignment="1">
      <alignment horizontal="right" vertical="center" wrapText="1"/>
    </xf>
    <xf numFmtId="9" fontId="10" fillId="0" borderId="1" xfId="0" applyNumberFormat="1" applyFont="1" applyBorder="1" applyAlignment="1">
      <alignment horizontal="right" vertical="center" wrapText="1"/>
    </xf>
    <xf numFmtId="9" fontId="10" fillId="0" borderId="0" xfId="0" applyNumberFormat="1" applyFont="1" applyAlignment="1">
      <alignment horizontal="right" vertical="center" wrapText="1"/>
    </xf>
    <xf numFmtId="9" fontId="13" fillId="2" borderId="6" xfId="0" applyNumberFormat="1" applyFont="1" applyFill="1" applyBorder="1" applyAlignment="1">
      <alignment horizontal="center" vertical="center" wrapText="1"/>
    </xf>
    <xf numFmtId="9" fontId="13" fillId="2" borderId="0" xfId="0" applyNumberFormat="1" applyFont="1" applyFill="1" applyAlignment="1">
      <alignment horizontal="center" vertical="center" wrapText="1"/>
    </xf>
    <xf numFmtId="0" fontId="20" fillId="0" borderId="0" xfId="0" applyFont="1" applyAlignment="1">
      <alignment vertical="top"/>
    </xf>
    <xf numFmtId="3" fontId="17" fillId="0" borderId="10" xfId="0" applyNumberFormat="1" applyFont="1" applyBorder="1"/>
    <xf numFmtId="0" fontId="17" fillId="0" borderId="7" xfId="0" applyFont="1" applyBorder="1" applyAlignment="1">
      <alignment wrapText="1"/>
    </xf>
    <xf numFmtId="3" fontId="11" fillId="0" borderId="10" xfId="0" applyNumberFormat="1" applyFont="1" applyBorder="1"/>
    <xf numFmtId="0" fontId="10" fillId="0" borderId="5" xfId="0" applyFont="1" applyBorder="1" applyAlignment="1">
      <alignment horizontal="right" wrapText="1"/>
    </xf>
    <xf numFmtId="0" fontId="10" fillId="0" borderId="6" xfId="0" applyFont="1" applyBorder="1" applyAlignment="1">
      <alignment horizontal="right" wrapText="1"/>
    </xf>
    <xf numFmtId="0" fontId="10" fillId="0" borderId="9" xfId="0" applyFont="1" applyBorder="1" applyAlignment="1">
      <alignment horizontal="right" wrapText="1"/>
    </xf>
    <xf numFmtId="0" fontId="10" fillId="0" borderId="10" xfId="0" applyFont="1" applyBorder="1" applyAlignment="1">
      <alignment horizontal="right" wrapText="1"/>
    </xf>
    <xf numFmtId="0" fontId="10" fillId="0" borderId="18" xfId="0" applyFont="1" applyBorder="1" applyAlignment="1">
      <alignment horizontal="right" wrapText="1"/>
    </xf>
    <xf numFmtId="0" fontId="10" fillId="0" borderId="20" xfId="0" applyFont="1" applyBorder="1" applyAlignment="1">
      <alignment horizontal="right" wrapText="1"/>
    </xf>
    <xf numFmtId="0" fontId="10" fillId="0" borderId="8" xfId="0" applyFont="1" applyBorder="1" applyAlignment="1">
      <alignment horizontal="right" wrapText="1"/>
    </xf>
    <xf numFmtId="0" fontId="10" fillId="0" borderId="7" xfId="0" applyFont="1" applyBorder="1" applyAlignment="1">
      <alignment horizontal="right" wrapText="1"/>
    </xf>
    <xf numFmtId="0" fontId="10" fillId="0" borderId="1" xfId="0" applyFont="1" applyBorder="1" applyAlignment="1">
      <alignment horizontal="right" wrapText="1"/>
    </xf>
    <xf numFmtId="0" fontId="10" fillId="0" borderId="0" xfId="0" applyFont="1" applyAlignment="1">
      <alignment horizontal="right" wrapText="1"/>
    </xf>
    <xf numFmtId="0" fontId="8" fillId="0" borderId="5" xfId="0" applyFont="1" applyBorder="1" applyAlignment="1">
      <alignment horizontal="right" vertical="center" wrapText="1"/>
    </xf>
    <xf numFmtId="0" fontId="8" fillId="0" borderId="1" xfId="0" applyFont="1" applyBorder="1" applyAlignment="1">
      <alignment horizontal="right" vertical="center" wrapText="1"/>
    </xf>
    <xf numFmtId="0" fontId="8" fillId="0" borderId="19" xfId="0" applyFont="1" applyBorder="1" applyAlignment="1">
      <alignment horizontal="right" vertical="center" wrapText="1"/>
    </xf>
    <xf numFmtId="14" fontId="0" fillId="0" borderId="0" xfId="0" applyNumberFormat="1"/>
    <xf numFmtId="3" fontId="10" fillId="0" borderId="18" xfId="0" applyNumberFormat="1" applyFont="1" applyBorder="1" applyAlignment="1">
      <alignment horizontal="right" wrapText="1"/>
    </xf>
    <xf numFmtId="3" fontId="11" fillId="0" borderId="18" xfId="0" applyNumberFormat="1" applyFont="1" applyBorder="1" applyAlignment="1">
      <alignment horizontal="right" wrapText="1"/>
    </xf>
    <xf numFmtId="0" fontId="11" fillId="0" borderId="18" xfId="0" applyFont="1" applyBorder="1" applyAlignment="1">
      <alignment horizontal="right" wrapText="1"/>
    </xf>
    <xf numFmtId="3" fontId="10" fillId="0" borderId="20" xfId="0" applyNumberFormat="1" applyFont="1" applyBorder="1" applyAlignment="1">
      <alignment horizontal="right"/>
    </xf>
    <xf numFmtId="0" fontId="10" fillId="0" borderId="20" xfId="0" applyFont="1" applyBorder="1" applyAlignment="1">
      <alignment horizontal="right"/>
    </xf>
    <xf numFmtId="3" fontId="9" fillId="0" borderId="20" xfId="0" applyNumberFormat="1" applyFont="1" applyBorder="1" applyAlignment="1">
      <alignment horizontal="right"/>
    </xf>
    <xf numFmtId="10" fontId="21" fillId="0" borderId="20" xfId="0" applyNumberFormat="1" applyFont="1" applyBorder="1"/>
    <xf numFmtId="10" fontId="21" fillId="0" borderId="10" xfId="0" applyNumberFormat="1" applyFont="1" applyBorder="1"/>
    <xf numFmtId="0" fontId="21" fillId="0" borderId="7" xfId="0" applyFont="1" applyBorder="1"/>
    <xf numFmtId="0" fontId="22" fillId="0" borderId="0" xfId="0" applyFont="1" applyAlignment="1">
      <alignment vertical="center"/>
    </xf>
    <xf numFmtId="0" fontId="22" fillId="0" borderId="0" xfId="0" applyFont="1"/>
    <xf numFmtId="0" fontId="23" fillId="0" borderId="0" xfId="1" applyFont="1"/>
    <xf numFmtId="0" fontId="23" fillId="0" borderId="0" xfId="1" applyFont="1" applyAlignment="1">
      <alignment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3" fontId="10" fillId="0" borderId="10" xfId="0" applyNumberFormat="1" applyFont="1" applyBorder="1" applyAlignment="1">
      <alignment horizontal="right" vertical="center" wrapText="1"/>
    </xf>
    <xf numFmtId="3" fontId="10" fillId="0" borderId="2" xfId="0" applyNumberFormat="1" applyFont="1" applyBorder="1" applyAlignment="1">
      <alignment horizontal="right" vertical="center" wrapText="1"/>
    </xf>
    <xf numFmtId="3" fontId="10" fillId="0" borderId="7" xfId="0" applyNumberFormat="1" applyFont="1" applyBorder="1" applyAlignment="1">
      <alignment horizontal="right" vertical="center" wrapText="1"/>
    </xf>
    <xf numFmtId="0" fontId="10" fillId="0" borderId="9" xfId="0" applyFont="1" applyBorder="1" applyAlignment="1">
      <alignment horizontal="right" vertical="center" wrapText="1"/>
    </xf>
    <xf numFmtId="0" fontId="10" fillId="0" borderId="3" xfId="0" applyFont="1" applyBorder="1" applyAlignment="1">
      <alignment horizontal="right" vertical="center" wrapText="1"/>
    </xf>
    <xf numFmtId="0" fontId="10" fillId="0" borderId="8" xfId="0" applyFont="1" applyBorder="1" applyAlignment="1">
      <alignment horizontal="right"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3" fontId="11" fillId="0" borderId="9" xfId="0" applyNumberFormat="1" applyFont="1" applyBorder="1" applyAlignment="1">
      <alignment horizontal="right" vertical="center" wrapText="1"/>
    </xf>
    <xf numFmtId="3" fontId="11" fillId="0" borderId="3" xfId="0" applyNumberFormat="1" applyFont="1" applyBorder="1" applyAlignment="1">
      <alignment horizontal="right" vertical="center" wrapText="1"/>
    </xf>
    <xf numFmtId="3" fontId="11" fillId="0" borderId="8" xfId="0" applyNumberFormat="1" applyFont="1" applyBorder="1" applyAlignment="1">
      <alignment horizontal="right" vertical="center" wrapText="1"/>
    </xf>
    <xf numFmtId="165" fontId="11" fillId="0" borderId="9" xfId="2" applyNumberFormat="1" applyFont="1" applyBorder="1" applyAlignment="1">
      <alignment horizontal="right" vertical="center" wrapText="1"/>
    </xf>
    <xf numFmtId="165" fontId="11" fillId="0" borderId="3" xfId="2" applyNumberFormat="1" applyFont="1" applyBorder="1" applyAlignment="1">
      <alignment horizontal="right" vertical="center" wrapText="1"/>
    </xf>
    <xf numFmtId="165" fontId="11" fillId="0" borderId="8" xfId="2" applyNumberFormat="1" applyFont="1" applyBorder="1" applyAlignment="1">
      <alignment horizontal="right" vertical="center" wrapText="1"/>
    </xf>
    <xf numFmtId="165" fontId="11" fillId="0" borderId="10" xfId="2" applyNumberFormat="1" applyFont="1" applyBorder="1" applyAlignment="1">
      <alignment horizontal="right" vertical="center" wrapText="1"/>
    </xf>
    <xf numFmtId="165" fontId="11" fillId="0" borderId="2" xfId="2" applyNumberFormat="1" applyFont="1" applyBorder="1" applyAlignment="1">
      <alignment horizontal="right" vertical="center" wrapText="1"/>
    </xf>
    <xf numFmtId="165" fontId="11" fillId="0" borderId="7" xfId="2" applyNumberFormat="1" applyFont="1" applyBorder="1" applyAlignment="1">
      <alignment horizontal="right" vertical="center" wrapText="1"/>
    </xf>
    <xf numFmtId="3" fontId="10" fillId="0" borderId="9" xfId="0" applyNumberFormat="1" applyFont="1" applyBorder="1" applyAlignment="1">
      <alignment horizontal="right" vertical="center" wrapText="1"/>
    </xf>
    <xf numFmtId="3" fontId="10" fillId="0" borderId="3" xfId="0" applyNumberFormat="1" applyFont="1" applyBorder="1" applyAlignment="1">
      <alignment horizontal="right" vertical="center" wrapText="1"/>
    </xf>
    <xf numFmtId="3" fontId="10" fillId="0" borderId="8" xfId="0" applyNumberFormat="1" applyFont="1" applyBorder="1" applyAlignment="1">
      <alignment horizontal="right" vertical="center" wrapText="1"/>
    </xf>
    <xf numFmtId="165" fontId="10" fillId="0" borderId="9" xfId="2" applyNumberFormat="1" applyFont="1" applyBorder="1" applyAlignment="1">
      <alignment horizontal="right" vertical="center" wrapText="1"/>
    </xf>
    <xf numFmtId="165" fontId="10" fillId="0" borderId="3" xfId="2" applyNumberFormat="1" applyFont="1" applyBorder="1" applyAlignment="1">
      <alignment horizontal="right" vertical="center" wrapText="1"/>
    </xf>
    <xf numFmtId="165" fontId="10" fillId="0" borderId="8" xfId="2" applyNumberFormat="1" applyFont="1" applyBorder="1" applyAlignment="1">
      <alignment horizontal="right" vertical="center" wrapText="1"/>
    </xf>
    <xf numFmtId="165" fontId="10" fillId="0" borderId="10" xfId="2" applyNumberFormat="1" applyFont="1" applyBorder="1" applyAlignment="1">
      <alignment horizontal="right" vertical="center" wrapText="1"/>
    </xf>
    <xf numFmtId="165" fontId="10" fillId="0" borderId="2" xfId="2" applyNumberFormat="1" applyFont="1" applyBorder="1" applyAlignment="1">
      <alignment horizontal="right" vertical="center" wrapText="1"/>
    </xf>
    <xf numFmtId="165" fontId="10" fillId="0" borderId="7" xfId="2" applyNumberFormat="1" applyFont="1" applyBorder="1" applyAlignment="1">
      <alignment horizontal="right" vertical="center" wrapText="1"/>
    </xf>
    <xf numFmtId="3" fontId="17" fillId="0" borderId="9" xfId="0" applyNumberFormat="1" applyFont="1" applyBorder="1" applyAlignment="1">
      <alignment horizontal="right" vertical="center" wrapText="1"/>
    </xf>
    <xf numFmtId="3" fontId="17" fillId="0" borderId="3" xfId="0" applyNumberFormat="1" applyFont="1" applyBorder="1" applyAlignment="1">
      <alignment horizontal="right" vertical="center" wrapText="1"/>
    </xf>
    <xf numFmtId="3" fontId="17" fillId="0" borderId="10" xfId="0" applyNumberFormat="1" applyFont="1" applyBorder="1" applyAlignment="1">
      <alignment horizontal="right" vertical="center" wrapText="1"/>
    </xf>
    <xf numFmtId="3" fontId="17" fillId="0" borderId="2" xfId="0" applyNumberFormat="1" applyFont="1" applyBorder="1" applyAlignment="1">
      <alignment horizontal="right" vertical="center" wrapText="1"/>
    </xf>
    <xf numFmtId="0" fontId="17" fillId="0" borderId="2" xfId="0" applyFont="1" applyBorder="1" applyAlignment="1">
      <alignment horizontal="right"/>
    </xf>
    <xf numFmtId="0" fontId="11" fillId="0" borderId="8" xfId="0" applyFont="1" applyBorder="1" applyAlignment="1">
      <alignment horizontal="center"/>
    </xf>
    <xf numFmtId="0" fontId="11" fillId="0" borderId="7" xfId="0" applyFont="1" applyBorder="1" applyAlignment="1">
      <alignment horizontal="center"/>
    </xf>
    <xf numFmtId="0" fontId="11" fillId="0" borderId="18" xfId="0" applyFont="1" applyBorder="1" applyAlignment="1">
      <alignment horizontal="center"/>
    </xf>
    <xf numFmtId="0" fontId="11" fillId="0" borderId="20" xfId="0" applyFont="1" applyBorder="1" applyAlignment="1">
      <alignment horizontal="center"/>
    </xf>
    <xf numFmtId="0" fontId="11" fillId="0" borderId="5" xfId="0" applyFont="1" applyBorder="1" applyAlignment="1">
      <alignment horizontal="center"/>
    </xf>
    <xf numFmtId="0" fontId="11" fillId="0" borderId="19" xfId="0" applyFont="1" applyBorder="1" applyAlignment="1">
      <alignment horizontal="center"/>
    </xf>
    <xf numFmtId="0" fontId="8" fillId="0" borderId="11" xfId="0" applyFont="1" applyBorder="1" applyAlignment="1">
      <alignment vertical="center" wrapText="1"/>
    </xf>
    <xf numFmtId="0" fontId="8" fillId="0" borderId="1" xfId="0" applyFont="1" applyBorder="1" applyAlignment="1">
      <alignment vertical="center" wrapText="1"/>
    </xf>
    <xf numFmtId="0" fontId="8" fillId="0" borderId="5" xfId="0" applyFont="1" applyBorder="1" applyAlignment="1">
      <alignmen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10" fillId="0" borderId="10" xfId="0" applyFont="1" applyBorder="1" applyAlignment="1">
      <alignment horizontal="right" vertical="center" wrapText="1"/>
    </xf>
    <xf numFmtId="0" fontId="10" fillId="0" borderId="7" xfId="0" applyFont="1" applyBorder="1" applyAlignment="1">
      <alignment horizontal="right" vertical="center" wrapText="1"/>
    </xf>
    <xf numFmtId="0" fontId="8" fillId="0" borderId="11" xfId="0" applyFont="1" applyBorder="1" applyAlignment="1">
      <alignment horizontal="left" vertical="center" wrapText="1"/>
    </xf>
    <xf numFmtId="0" fontId="8" fillId="0" borderId="5" xfId="0" applyFont="1" applyBorder="1" applyAlignment="1">
      <alignment horizontal="left" vertical="center" wrapText="1"/>
    </xf>
    <xf numFmtId="164" fontId="10" fillId="0" borderId="9" xfId="0" applyNumberFormat="1" applyFont="1" applyBorder="1" applyAlignment="1">
      <alignment horizontal="center" vertical="center" wrapText="1"/>
    </xf>
    <xf numFmtId="164" fontId="10" fillId="0" borderId="3" xfId="0" applyNumberFormat="1" applyFont="1" applyBorder="1" applyAlignment="1">
      <alignment horizontal="center" vertical="center" wrapText="1"/>
    </xf>
    <xf numFmtId="164" fontId="10" fillId="0" borderId="10"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3" fontId="9" fillId="0" borderId="20" xfId="0" applyNumberFormat="1" applyFont="1" applyBorder="1" applyAlignment="1">
      <alignment horizontal="right"/>
    </xf>
    <xf numFmtId="0" fontId="9" fillId="0" borderId="20" xfId="0" applyFont="1" applyBorder="1" applyAlignment="1">
      <alignment horizontal="right"/>
    </xf>
    <xf numFmtId="3" fontId="10" fillId="0" borderId="20" xfId="0" applyNumberFormat="1" applyFont="1" applyBorder="1" applyAlignment="1">
      <alignment horizontal="right"/>
    </xf>
    <xf numFmtId="0" fontId="10" fillId="0" borderId="10" xfId="0" applyFont="1" applyBorder="1" applyAlignment="1">
      <alignment horizontal="right"/>
    </xf>
    <xf numFmtId="3" fontId="11" fillId="0" borderId="18" xfId="0" applyNumberFormat="1" applyFont="1" applyBorder="1" applyAlignment="1">
      <alignment horizontal="right" wrapText="1"/>
    </xf>
    <xf numFmtId="3" fontId="11" fillId="0" borderId="9" xfId="0" applyNumberFormat="1" applyFont="1" applyBorder="1" applyAlignment="1">
      <alignment horizontal="right" wrapText="1"/>
    </xf>
    <xf numFmtId="14" fontId="9" fillId="0" borderId="18" xfId="0" applyNumberFormat="1" applyFont="1" applyBorder="1" applyAlignment="1">
      <alignment horizontal="right" wrapText="1"/>
    </xf>
    <xf numFmtId="0" fontId="8" fillId="0" borderId="1" xfId="0" applyFont="1" applyBorder="1" applyAlignment="1">
      <alignment horizontal="center" vertical="center"/>
    </xf>
    <xf numFmtId="0" fontId="8" fillId="0" borderId="5" xfId="0" applyFont="1" applyBorder="1" applyAlignment="1">
      <alignment horizontal="center" vertical="center"/>
    </xf>
    <xf numFmtId="14" fontId="9" fillId="0" borderId="20" xfId="0" applyNumberFormat="1" applyFont="1" applyBorder="1" applyAlignment="1">
      <alignment horizontal="right"/>
    </xf>
    <xf numFmtId="0" fontId="8" fillId="0" borderId="0" xfId="0" applyFont="1" applyAlignment="1">
      <alignment horizontal="center" vertical="center" wrapText="1"/>
    </xf>
  </cellXfs>
  <cellStyles count="3">
    <cellStyle name="Link" xfId="1" builtinId="8"/>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1.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10.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11.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12.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13.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14.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15.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16.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17.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18.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19.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2.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20.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21.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22.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23.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24.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25.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26.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27.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28.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29.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3.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30.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31.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32.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33.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34.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35.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36.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37.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38.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39.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4.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40.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41.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42.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43.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44.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45.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46.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47.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48.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49.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5.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50.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51.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52.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53.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54.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55.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56.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57.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58.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59.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6.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60.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61.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62.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63.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64.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65.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66.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67.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68.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69.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7.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70.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71.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72.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8.xml.rels><?xml version="1.0" encoding="UTF-8" standalone="yes"?>
<Relationships xmlns="http://schemas.openxmlformats.org/package/2006/relationships"><Relationship Id="rId1" Type="http://schemas.openxmlformats.org/officeDocument/2006/relationships/hyperlink" Target="#Tabellen&#252;bersicht!A1"/></Relationships>
</file>

<file path=xl/drawings/_rels/drawing9.xml.rels><?xml version="1.0" encoding="UTF-8" standalone="yes"?>
<Relationships xmlns="http://schemas.openxmlformats.org/package/2006/relationships"><Relationship Id="rId1" Type="http://schemas.openxmlformats.org/officeDocument/2006/relationships/hyperlink" Target="#Tabellen&#252;bersicht!A1"/></Relationships>
</file>

<file path=xl/drawings/drawing1.xml><?xml version="1.0" encoding="utf-8"?>
<xdr:wsDr xmlns:xdr="http://schemas.openxmlformats.org/drawingml/2006/spreadsheetDrawing" xmlns:a="http://schemas.openxmlformats.org/drawingml/2006/main">
  <xdr:twoCellAnchor>
    <xdr:from>
      <xdr:col>7</xdr:col>
      <xdr:colOff>600075</xdr:colOff>
      <xdr:row>5</xdr:row>
      <xdr:rowOff>19050</xdr:rowOff>
    </xdr:from>
    <xdr:to>
      <xdr:col>10</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02394E52-C17E-9D4B-73D2-1ADE6EF5CAFD}"/>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90DE608B-573B-4F3D-86A5-1BCB5A979DCE}"/>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FA7DF60E-F215-4330-810F-0449BBE21F79}"/>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8699EC55-D44F-49E5-8A98-FF02C31331DE}"/>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8C51446B-643E-40FC-91E0-EA12A7ED4A9B}"/>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F80FE54B-91E8-4E1C-A3B3-E0955519C747}"/>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2CE74C70-319B-4D38-A3B7-6E1A3DC2A887}"/>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600075</xdr:colOff>
      <xdr:row>7</xdr:row>
      <xdr:rowOff>19050</xdr:rowOff>
    </xdr:from>
    <xdr:to>
      <xdr:col>16</xdr:col>
      <xdr:colOff>409575</xdr:colOff>
      <xdr:row>9</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5F416730-CA6D-461C-8DB9-BE27E169C0F2}"/>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BA37F09D-874E-48DF-9BBE-008BD7F6B5C2}"/>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335FE19-6979-45CD-BDEF-E495633D0E52}"/>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1E4E199-AD7A-488C-BD5A-ABEA34AF2C73}"/>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600075</xdr:colOff>
      <xdr:row>6</xdr:row>
      <xdr:rowOff>19050</xdr:rowOff>
    </xdr:from>
    <xdr:to>
      <xdr:col>14</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C420CF9D-1EA3-4B22-973E-1B7871460D63}"/>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BA88F539-532D-47DE-BFBD-EBAE8EDA58E0}"/>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600075</xdr:colOff>
      <xdr:row>5</xdr:row>
      <xdr:rowOff>19050</xdr:rowOff>
    </xdr:from>
    <xdr:to>
      <xdr:col>16</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F3CF8845-2A48-43A1-AFAD-F4C60158367B}"/>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600075</xdr:colOff>
      <xdr:row>5</xdr:row>
      <xdr:rowOff>19050</xdr:rowOff>
    </xdr:from>
    <xdr:to>
      <xdr:col>13</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1E8D022-64B0-4C73-B440-F36228DCDEA9}"/>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A6DDC402-6044-4E2C-AB24-EC5F896E2EB7}"/>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7F45C142-84B2-4F1D-8A89-93CC971CAB01}"/>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5406B3DB-5DED-4683-8DFF-EDD4D1003009}"/>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86F75747-32B7-4F0B-BCEE-5C388BE8EE32}"/>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972B7700-2FDC-4907-81C4-B3BF1BB3CB40}"/>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B36F8C92-C40C-40B4-9BE3-B6E384B43106}"/>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D0984867-8281-4F53-B788-3C2645B72212}"/>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49CE0F70-7C1F-4600-B357-783E2726D627}"/>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600075</xdr:colOff>
      <xdr:row>5</xdr:row>
      <xdr:rowOff>19050</xdr:rowOff>
    </xdr:from>
    <xdr:to>
      <xdr:col>14</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7123BDC4-923C-4B2A-8488-F783D6D01D36}"/>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11</xdr:col>
      <xdr:colOff>600075</xdr:colOff>
      <xdr:row>4</xdr:row>
      <xdr:rowOff>19050</xdr:rowOff>
    </xdr:from>
    <xdr:to>
      <xdr:col>14</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BA4CA1D6-354B-48DF-A538-59C15BCE5FB8}"/>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12</xdr:col>
      <xdr:colOff>600075</xdr:colOff>
      <xdr:row>9</xdr:row>
      <xdr:rowOff>19050</xdr:rowOff>
    </xdr:from>
    <xdr:to>
      <xdr:col>15</xdr:col>
      <xdr:colOff>409575</xdr:colOff>
      <xdr:row>11</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A2F73802-2E28-43D1-ADF2-FE77C60BA5B4}"/>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600075</xdr:colOff>
      <xdr:row>7</xdr:row>
      <xdr:rowOff>19050</xdr:rowOff>
    </xdr:from>
    <xdr:to>
      <xdr:col>15</xdr:col>
      <xdr:colOff>409575</xdr:colOff>
      <xdr:row>9</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600797C7-9FED-4741-AD8D-47E0400DD516}"/>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9</xdr:col>
      <xdr:colOff>600075</xdr:colOff>
      <xdr:row>6</xdr:row>
      <xdr:rowOff>19050</xdr:rowOff>
    </xdr:from>
    <xdr:to>
      <xdr:col>12</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E1716EAD-331F-4195-B7B5-2E246961834A}"/>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9</xdr:col>
      <xdr:colOff>600075</xdr:colOff>
      <xdr:row>7</xdr:row>
      <xdr:rowOff>19050</xdr:rowOff>
    </xdr:from>
    <xdr:to>
      <xdr:col>12</xdr:col>
      <xdr:colOff>409575</xdr:colOff>
      <xdr:row>9</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9ADD4A01-B6CB-445A-873B-AF9F4D5A56B3}"/>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9</xdr:col>
      <xdr:colOff>600075</xdr:colOff>
      <xdr:row>7</xdr:row>
      <xdr:rowOff>19050</xdr:rowOff>
    </xdr:from>
    <xdr:to>
      <xdr:col>12</xdr:col>
      <xdr:colOff>409575</xdr:colOff>
      <xdr:row>9</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D4C463CB-8A73-4F9A-9585-00628EC09541}"/>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9</xdr:col>
      <xdr:colOff>600075</xdr:colOff>
      <xdr:row>6</xdr:row>
      <xdr:rowOff>19050</xdr:rowOff>
    </xdr:from>
    <xdr:to>
      <xdr:col>12</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E887E6F2-B96F-4602-92B9-9E28652ECE34}"/>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9</xdr:col>
      <xdr:colOff>600075</xdr:colOff>
      <xdr:row>7</xdr:row>
      <xdr:rowOff>19050</xdr:rowOff>
    </xdr:from>
    <xdr:to>
      <xdr:col>12</xdr:col>
      <xdr:colOff>409575</xdr:colOff>
      <xdr:row>9</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51EBB639-3D35-41A8-80D1-DF9C8D0A0B88}"/>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9</xdr:col>
      <xdr:colOff>600075</xdr:colOff>
      <xdr:row>8</xdr:row>
      <xdr:rowOff>19050</xdr:rowOff>
    </xdr:from>
    <xdr:to>
      <xdr:col>12</xdr:col>
      <xdr:colOff>409575</xdr:colOff>
      <xdr:row>10</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42719427-61B9-4525-A425-D950BA54448F}"/>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0DB57BD-B2A2-421D-B13F-752BDE3B5572}"/>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8</xdr:col>
      <xdr:colOff>600075</xdr:colOff>
      <xdr:row>5</xdr:row>
      <xdr:rowOff>19050</xdr:rowOff>
    </xdr:from>
    <xdr:to>
      <xdr:col>11</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8E3C7A7-1A12-46C2-A847-4CA359B8804A}"/>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9</xdr:col>
      <xdr:colOff>600075</xdr:colOff>
      <xdr:row>7</xdr:row>
      <xdr:rowOff>19050</xdr:rowOff>
    </xdr:from>
    <xdr:to>
      <xdr:col>12</xdr:col>
      <xdr:colOff>409575</xdr:colOff>
      <xdr:row>9</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B638766F-4817-418B-BEA7-05BE8F897894}"/>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9</xdr:col>
      <xdr:colOff>600075</xdr:colOff>
      <xdr:row>6</xdr:row>
      <xdr:rowOff>19050</xdr:rowOff>
    </xdr:from>
    <xdr:to>
      <xdr:col>12</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B5EC1E30-C629-423A-8221-FFFCFF500A45}"/>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9</xdr:col>
      <xdr:colOff>600075</xdr:colOff>
      <xdr:row>6</xdr:row>
      <xdr:rowOff>19050</xdr:rowOff>
    </xdr:from>
    <xdr:to>
      <xdr:col>12</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A82501F8-3F09-417A-A663-485424DDA1B7}"/>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7</xdr:col>
      <xdr:colOff>600075</xdr:colOff>
      <xdr:row>5</xdr:row>
      <xdr:rowOff>19050</xdr:rowOff>
    </xdr:from>
    <xdr:to>
      <xdr:col>10</xdr:col>
      <xdr:colOff>409575</xdr:colOff>
      <xdr:row>7</xdr:row>
      <xdr:rowOff>66675</xdr:rowOff>
    </xdr:to>
    <xdr:sp macro="" textlink="">
      <xdr:nvSpPr>
        <xdr:cNvPr id="3" name="Rechteck: abgerundete Ecken 2">
          <a:hlinkClick xmlns:r="http://schemas.openxmlformats.org/officeDocument/2006/relationships" r:id="rId1"/>
          <a:extLst>
            <a:ext uri="{FF2B5EF4-FFF2-40B4-BE49-F238E27FC236}">
              <a16:creationId xmlns:a16="http://schemas.microsoft.com/office/drawing/2014/main" id="{957261C4-1E0A-44F1-8A96-FBB34E5B7C17}"/>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7</xdr:col>
      <xdr:colOff>600075</xdr:colOff>
      <xdr:row>5</xdr:row>
      <xdr:rowOff>19050</xdr:rowOff>
    </xdr:from>
    <xdr:to>
      <xdr:col>10</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FE789A3F-AF12-43AD-8177-BCDAF5CCC949}"/>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9</xdr:col>
      <xdr:colOff>600075</xdr:colOff>
      <xdr:row>5</xdr:row>
      <xdr:rowOff>19050</xdr:rowOff>
    </xdr:from>
    <xdr:to>
      <xdr:col>12</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4B28C245-B7A6-4504-8DDD-3AB6F57A6342}"/>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7</xdr:col>
      <xdr:colOff>600075</xdr:colOff>
      <xdr:row>6</xdr:row>
      <xdr:rowOff>19050</xdr:rowOff>
    </xdr:from>
    <xdr:to>
      <xdr:col>10</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47FBFA9C-35AF-4915-B65C-9535946EB388}"/>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7</xdr:col>
      <xdr:colOff>600075</xdr:colOff>
      <xdr:row>6</xdr:row>
      <xdr:rowOff>19050</xdr:rowOff>
    </xdr:from>
    <xdr:to>
      <xdr:col>10</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50889E1-0878-446A-A202-87A671C5D953}"/>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10</xdr:col>
      <xdr:colOff>600075</xdr:colOff>
      <xdr:row>5</xdr:row>
      <xdr:rowOff>19050</xdr:rowOff>
    </xdr:from>
    <xdr:to>
      <xdr:col>13</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62D83218-4FFF-410C-B83D-050FE342173C}"/>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1AE19FFB-0991-4400-8113-05AFA6DACE90}"/>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6</xdr:col>
      <xdr:colOff>600075</xdr:colOff>
      <xdr:row>5</xdr:row>
      <xdr:rowOff>19050</xdr:rowOff>
    </xdr:from>
    <xdr:to>
      <xdr:col>9</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66ECDC86-9D15-45DB-81D9-A17C94C4AED6}"/>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7</xdr:col>
      <xdr:colOff>600075</xdr:colOff>
      <xdr:row>5</xdr:row>
      <xdr:rowOff>19050</xdr:rowOff>
    </xdr:from>
    <xdr:to>
      <xdr:col>10</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DD68E4ED-8C2A-4155-A75B-128CE6215A49}"/>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9</xdr:col>
      <xdr:colOff>600075</xdr:colOff>
      <xdr:row>5</xdr:row>
      <xdr:rowOff>19050</xdr:rowOff>
    </xdr:from>
    <xdr:to>
      <xdr:col>12</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16E10CCB-7575-4559-AAFB-E4E17534752A}"/>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6</xdr:col>
      <xdr:colOff>600075</xdr:colOff>
      <xdr:row>6</xdr:row>
      <xdr:rowOff>19050</xdr:rowOff>
    </xdr:from>
    <xdr:to>
      <xdr:col>9</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07ED0AC8-31AF-484A-9619-D45480E57794}"/>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7</xdr:col>
      <xdr:colOff>600075</xdr:colOff>
      <xdr:row>6</xdr:row>
      <xdr:rowOff>19050</xdr:rowOff>
    </xdr:from>
    <xdr:to>
      <xdr:col>10</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6E0A5DB4-FE61-47FE-90C7-CE15D1EEA0F1}"/>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10</xdr:col>
      <xdr:colOff>600075</xdr:colOff>
      <xdr:row>6</xdr:row>
      <xdr:rowOff>19050</xdr:rowOff>
    </xdr:from>
    <xdr:to>
      <xdr:col>13</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1B6CECDB-7258-4EDF-A4A5-07913D7F6B99}"/>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6</xdr:col>
      <xdr:colOff>600075</xdr:colOff>
      <xdr:row>5</xdr:row>
      <xdr:rowOff>19050</xdr:rowOff>
    </xdr:from>
    <xdr:to>
      <xdr:col>9</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D41EC4CE-048F-49CD-AE16-A68AF76F5D31}"/>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7</xdr:col>
      <xdr:colOff>600075</xdr:colOff>
      <xdr:row>5</xdr:row>
      <xdr:rowOff>19050</xdr:rowOff>
    </xdr:from>
    <xdr:to>
      <xdr:col>10</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85B4C74A-5FDD-44AD-9BDF-DF4C52A1D40D}"/>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9</xdr:col>
      <xdr:colOff>600075</xdr:colOff>
      <xdr:row>5</xdr:row>
      <xdr:rowOff>19050</xdr:rowOff>
    </xdr:from>
    <xdr:to>
      <xdr:col>12</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FF2A1E7-DCC0-4594-A06E-69A8E81723E7}"/>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6</xdr:col>
      <xdr:colOff>600075</xdr:colOff>
      <xdr:row>5</xdr:row>
      <xdr:rowOff>19050</xdr:rowOff>
    </xdr:from>
    <xdr:to>
      <xdr:col>9</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1BA9D55D-D809-4F56-8876-78BCBAE19844}"/>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88AA6F6-A1AE-49FA-9777-7785E5C5BB3E}"/>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60.xml><?xml version="1.0" encoding="utf-8"?>
<xdr:wsDr xmlns:xdr="http://schemas.openxmlformats.org/drawingml/2006/spreadsheetDrawing" xmlns:a="http://schemas.openxmlformats.org/drawingml/2006/main">
  <xdr:twoCellAnchor>
    <xdr:from>
      <xdr:col>7</xdr:col>
      <xdr:colOff>600075</xdr:colOff>
      <xdr:row>5</xdr:row>
      <xdr:rowOff>19050</xdr:rowOff>
    </xdr:from>
    <xdr:to>
      <xdr:col>10</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9DC71B62-D0DC-4E26-BFCD-05AACE621CB3}"/>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9</xdr:col>
      <xdr:colOff>600075</xdr:colOff>
      <xdr:row>5</xdr:row>
      <xdr:rowOff>19050</xdr:rowOff>
    </xdr:from>
    <xdr:to>
      <xdr:col>12</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0959250B-72BE-469A-94B9-0B8A540D57F4}"/>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6</xdr:col>
      <xdr:colOff>600075</xdr:colOff>
      <xdr:row>5</xdr:row>
      <xdr:rowOff>19050</xdr:rowOff>
    </xdr:from>
    <xdr:to>
      <xdr:col>9</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5B0E3A95-4CBD-42A0-A967-101BF05559BA}"/>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7</xdr:col>
      <xdr:colOff>600075</xdr:colOff>
      <xdr:row>6</xdr:row>
      <xdr:rowOff>19050</xdr:rowOff>
    </xdr:from>
    <xdr:to>
      <xdr:col>10</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40561F4-6852-4E50-8AB3-7D63EDC817C2}"/>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10</xdr:col>
      <xdr:colOff>600075</xdr:colOff>
      <xdr:row>5</xdr:row>
      <xdr:rowOff>19050</xdr:rowOff>
    </xdr:from>
    <xdr:to>
      <xdr:col>13</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931D57A8-74FD-4676-9C58-CA8294ABB623}"/>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6</xdr:col>
      <xdr:colOff>600075</xdr:colOff>
      <xdr:row>5</xdr:row>
      <xdr:rowOff>19050</xdr:rowOff>
    </xdr:from>
    <xdr:to>
      <xdr:col>9</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6F1815A-29B7-4480-837E-FD23CC644993}"/>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7</xdr:col>
      <xdr:colOff>600075</xdr:colOff>
      <xdr:row>6</xdr:row>
      <xdr:rowOff>19050</xdr:rowOff>
    </xdr:from>
    <xdr:to>
      <xdr:col>10</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8CECB5AC-48D1-4AC0-8297-C601C5F552BA}"/>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10</xdr:col>
      <xdr:colOff>600075</xdr:colOff>
      <xdr:row>5</xdr:row>
      <xdr:rowOff>19050</xdr:rowOff>
    </xdr:from>
    <xdr:to>
      <xdr:col>13</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F999979A-3552-4EB5-80EF-72F3C9DC77A6}"/>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6</xdr:col>
      <xdr:colOff>600075</xdr:colOff>
      <xdr:row>5</xdr:row>
      <xdr:rowOff>19050</xdr:rowOff>
    </xdr:from>
    <xdr:to>
      <xdr:col>9</xdr:col>
      <xdr:colOff>409575</xdr:colOff>
      <xdr:row>7</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1ECDFD28-57E6-4731-A8BD-642ADD7A44A8}"/>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7</xdr:col>
      <xdr:colOff>600075</xdr:colOff>
      <xdr:row>6</xdr:row>
      <xdr:rowOff>19050</xdr:rowOff>
    </xdr:from>
    <xdr:to>
      <xdr:col>10</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5CF144F5-3C86-4011-82EF-3E68911B74AD}"/>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6B2857B8-0ECB-44B0-9466-C328F8AA1038}"/>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9</xdr:col>
      <xdr:colOff>600075</xdr:colOff>
      <xdr:row>7</xdr:row>
      <xdr:rowOff>19050</xdr:rowOff>
    </xdr:from>
    <xdr:to>
      <xdr:col>12</xdr:col>
      <xdr:colOff>409575</xdr:colOff>
      <xdr:row>9</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0A0C93E1-9929-4333-8999-07DE529D8BC1}"/>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9</xdr:col>
      <xdr:colOff>600075</xdr:colOff>
      <xdr:row>6</xdr:row>
      <xdr:rowOff>19050</xdr:rowOff>
    </xdr:from>
    <xdr:to>
      <xdr:col>12</xdr:col>
      <xdr:colOff>409575</xdr:colOff>
      <xdr:row>8</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F157ED5B-F23A-45B6-A380-EF13DE20C7C5}"/>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9</xdr:col>
      <xdr:colOff>600075</xdr:colOff>
      <xdr:row>7</xdr:row>
      <xdr:rowOff>19050</xdr:rowOff>
    </xdr:from>
    <xdr:to>
      <xdr:col>12</xdr:col>
      <xdr:colOff>409575</xdr:colOff>
      <xdr:row>9</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31F6F11C-C476-47CE-B612-6991CA6F4A5B}"/>
            </a:ext>
          </a:extLst>
        </xdr:cNvPr>
        <xdr:cNvSpPr/>
      </xdr:nvSpPr>
      <xdr:spPr>
        <a:xfrm>
          <a:off x="8191500" y="1571625"/>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600075</xdr:colOff>
      <xdr:row>4</xdr:row>
      <xdr:rowOff>19050</xdr:rowOff>
    </xdr:from>
    <xdr:to>
      <xdr:col>16</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53D084DF-D3A7-463E-821A-42A9632EC4E2}"/>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600075</xdr:colOff>
      <xdr:row>4</xdr:row>
      <xdr:rowOff>19050</xdr:rowOff>
    </xdr:from>
    <xdr:to>
      <xdr:col>12</xdr:col>
      <xdr:colOff>409575</xdr:colOff>
      <xdr:row>6</xdr:row>
      <xdr:rowOff>66675</xdr:rowOff>
    </xdr:to>
    <xdr:sp macro="" textlink="">
      <xdr:nvSpPr>
        <xdr:cNvPr id="2" name="Rechteck: abgerundete Ecken 1">
          <a:hlinkClick xmlns:r="http://schemas.openxmlformats.org/officeDocument/2006/relationships" r:id="rId1"/>
          <a:extLst>
            <a:ext uri="{FF2B5EF4-FFF2-40B4-BE49-F238E27FC236}">
              <a16:creationId xmlns:a16="http://schemas.microsoft.com/office/drawing/2014/main" id="{8DF27C85-5327-4C8B-B8AF-5AD75F62D363}"/>
            </a:ext>
          </a:extLst>
        </xdr:cNvPr>
        <xdr:cNvSpPr/>
      </xdr:nvSpPr>
      <xdr:spPr>
        <a:xfrm>
          <a:off x="6019800" y="971550"/>
          <a:ext cx="2095500" cy="4476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100"/>
            <a:t>Zurück</a:t>
          </a:r>
          <a:r>
            <a:rPr lang="de-DE" sz="1100" baseline="0"/>
            <a:t> zur Tabellenübersicht</a:t>
          </a:r>
          <a:endParaRPr lang="de-DE" sz="1100"/>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9ED36-F61A-45AA-BDD1-C889948DB42C}">
  <dimension ref="A1:B78"/>
  <sheetViews>
    <sheetView tabSelected="1" workbookViewId="0"/>
  </sheetViews>
  <sheetFormatPr baseColWidth="10" defaultRowHeight="15"/>
  <cols>
    <col min="1" max="1" width="255.7109375" bestFit="1" customWidth="1"/>
  </cols>
  <sheetData>
    <row r="1" spans="1:2" ht="16.5">
      <c r="A1" s="4" t="s">
        <v>108</v>
      </c>
      <c r="B1" s="4"/>
    </row>
    <row r="2" spans="1:2" ht="17.25">
      <c r="A2" s="277" t="s">
        <v>110</v>
      </c>
      <c r="B2" s="4"/>
    </row>
    <row r="3" spans="1:2" ht="16.5">
      <c r="A3" s="278" t="s">
        <v>119</v>
      </c>
      <c r="B3" s="5"/>
    </row>
    <row r="4" spans="1:2" ht="16.5">
      <c r="A4" s="278" t="str">
        <f>'2'!_Ref165619747</f>
        <v xml:space="preserve">Tabelle 2: Anzahl der Registrierungen (Berufsberechtigungen) nach Beruf und Berufsausübung, Stand 31. 12. 2024 (ausgewertete n = 220.664, Mehrfachzuordnungen möglich) </v>
      </c>
      <c r="B4" s="5"/>
    </row>
    <row r="5" spans="1:2" ht="16.5">
      <c r="A5" s="278" t="str">
        <f>'3'!_Ref165619717</f>
        <v>Tabelle 3: Gegenüberstellung der Registrierungen gesamt per 31. 12. 2022 (ausgewertete n=211.856, Mehrfachzuordnungen möglich), 31. 12. 2023 (ausgewertete n=220.264, Mehrfachzuordnungen möglich), und 31. 12. 2024 (ausgewertete n=220.664, Mehrfachzuordnungen möglich) pro Beruf in absoluten Zahlen und prozentueller Veränderung"</v>
      </c>
      <c r="B5" s="5"/>
    </row>
    <row r="6" spans="1:2" ht="16.5">
      <c r="A6" s="278" t="str">
        <f>'4'!_Hlk106267750</f>
        <v xml:space="preserve">Tabelle 4: GuK-Berufe – Anzahl der Registrierungen gesamt und nach Geschlecht in absoluten Zahlen, Stand 31. 12. 2024 (ausgewertete n = 179.041) </v>
      </c>
      <c r="B6" s="5"/>
    </row>
    <row r="7" spans="1:2" ht="16.5">
      <c r="A7" s="278" t="str">
        <f>'5'!_Ref165638847</f>
        <v xml:space="preserve">Tabelle 5: GuK-Berufe – Berufsangehörige nach Altersgruppen in absoluten Zahlen und in Prozent, Stand 31. 12. 2024 (ausgewertete n = 179.041) </v>
      </c>
      <c r="B7" s="5"/>
    </row>
    <row r="8" spans="1:2" ht="16.5">
      <c r="A8" s="278" t="str">
        <f>'6'!B2</f>
        <v>Tabelle 6: GuK-Berufe - Berufsangehörige in der Kategorie „Ruhende“ nach Altersgruppen in absoluten Zahlen und in Prozent, Stand 31. 12. 2024 (n = 7.529)</v>
      </c>
      <c r="B8" s="5"/>
    </row>
    <row r="9" spans="1:2" ht="16.5">
      <c r="A9" s="278" t="str">
        <f>'7'!B2</f>
        <v>Tabelle 7: GuK-Berufe - Berufsangehörige in der Kategorie „Streichungen“ (ohne 1.217 Upgrades) nach Altersgruppen in absoluten Zahlen und in Prozent, Stand 31. 12. 2024 (n = 2.940)</v>
      </c>
      <c r="B9" s="5"/>
    </row>
    <row r="10" spans="1:2" ht="16.5">
      <c r="A10" s="278" t="str">
        <f>'8'!_Toc168400972</f>
        <v xml:space="preserve">Tabelle 8: GuK-Berufe - Gegenüberstellung der Registrierungen gesamt per 31.12.2023 (ausgewertete n=111.566) und 31.12.2024 (ausgewertete n=110.566) nach Art der Berufsausübung	</v>
      </c>
      <c r="B10" s="5"/>
    </row>
    <row r="11" spans="1:2" ht="16.5">
      <c r="A11" s="278" t="str">
        <f>'9'!_Toc168400973</f>
        <v xml:space="preserve">Tabelle 9: GuK-Berufe – Kategorie „Sonstiges“ – Berufsangehörige nach Altersgruppen in absoluten Zahlen und in Prozent, Stand 31. 12. 2024 (ausgewertete n = 30.838) </v>
      </c>
      <c r="B11" s="5"/>
    </row>
    <row r="12" spans="1:2" ht="16.5">
      <c r="A12" s="278" t="str">
        <f>'10'!_Ref165621164</f>
        <v>Tabelle 10: GuK‑Berufe - Einsatzgebiete der angestellten Berufsangehörigen nach Settings in absoluten Zahlen und in Prozent, Stand 31. 12. 2024 (ausgewertete n=146.007, Mehrfachzuordnungen möglich)</v>
      </c>
      <c r="B12" s="5"/>
    </row>
    <row r="13" spans="1:2" ht="16.5">
      <c r="A13" s="278" t="str">
        <f>'11'!_Ref165622008</f>
        <v xml:space="preserve">Tabelle 11: GuK-Berufe – Berufsangehörige in ausgewählten Settings nach Altersgruppen in Prozent, Stand 31. 12. 2024 (ausgewertete n = 139.737, Mehrfachzuordnungen möglich) </v>
      </c>
      <c r="B13" s="5"/>
    </row>
    <row r="14" spans="1:2" ht="16.5">
      <c r="A14" s="278" t="str">
        <f>'12'!_Ref165622486</f>
        <v xml:space="preserve">Tabelle 12: GuK‑Berufe - Anzahl der registrierten Berufsangehörigen, die zusätzlich eine Ausbildung in einem Sozialbetreuungsberuf angaben, Stand 31. 12. 2024 (ausgewertete n = 17.759, Mehrfachzuordnungen möglich)	</v>
      </c>
      <c r="B14" s="5"/>
    </row>
    <row r="15" spans="1:2" ht="16.5">
      <c r="A15" s="278" t="str">
        <f>'13'!_Ref165623647</f>
        <v>Tabelle 13: GuK-Berufe - Anteil der DGKP, PFA und PA mit beruflicher Erstqualifikation in Österreich nach Bundesland der Berufsausübung in Prozent, Stand 31. 12. 2024 (ausgewertete n = 148.147)</v>
      </c>
      <c r="B15" s="5"/>
    </row>
    <row r="16" spans="1:2" ht="16.5">
      <c r="A16" s="278" t="str">
        <f>'14'!_Ref165624384</f>
        <v>Tabelle 14: DGKP – Anzahl der DGKP mit freiwillig angegebener Ausbildung in einer Spezialisierung, Stand 31. 12. 2024 (ausgewertete n = 26.541)</v>
      </c>
      <c r="B16" s="5"/>
    </row>
    <row r="17" spans="1:2" ht="16.5">
      <c r="A17" s="278" t="str">
        <f>'15'!_Ref165624548</f>
        <v xml:space="preserve">Tabelle 15: GuK‐Berufe – Alter bei Abschluss der Erstausbildung in absoluten Zahlen und in Prozent, Stand 31. 12. 2024 (ausgewertete n = 179.035) </v>
      </c>
      <c r="B17" s="5"/>
    </row>
    <row r="18" spans="1:2" ht="16.5">
      <c r="A18" s="278" t="str">
        <f>'16'!_Ref166242677</f>
        <v xml:space="preserve">Tabelle 16: GuK-Berufe – Einwohnerzahl pro Berufsangehörige:n nach Bundesland der Berufsausübung, Stand 31. 12. 2024 (ausgewertete n = 148.150, Mehrfachzuordnungen möglich) </v>
      </c>
      <c r="B18" s="5"/>
    </row>
    <row r="19" spans="1:2" ht="16.5">
      <c r="A19" s="278" t="str">
        <f>'17'!_Toc168400981</f>
        <v xml:space="preserve">Tabelle 17: MTD – Registrierungen gesamt und nach Geschlecht in absoluten Zahlen und in Prozent, Stand 31. 12. 2024 (ausgewertete n = 41.803 [1], Mehrfachzuordnungen möglich [2]) </v>
      </c>
      <c r="B19" s="5"/>
    </row>
    <row r="20" spans="1:2" ht="16.5">
      <c r="A20" s="278" t="str">
        <f>'18'!_Ref165632220</f>
        <v xml:space="preserve">Tabelle 18: MTD – Registrierungen nach Altersgruppen in absoluten Zahlen und in Prozent, Stand 31. 12. 2024 (ausgewertete n = 41.803) </v>
      </c>
      <c r="B20" s="5"/>
    </row>
    <row r="21" spans="1:2" ht="16.5">
      <c r="A21" s="278" t="str">
        <f>'19'!B2</f>
        <v>Tabelle 19: MTD-Berufe - Berufsangehörige in der Kategorie „Ruhende“ nach Altersgruppen in absoluten Zahlen und in Prozent, Stand 31. 12. 2024 (n = 1.034)</v>
      </c>
      <c r="B21" s="5"/>
    </row>
    <row r="22" spans="1:2" ht="16.5">
      <c r="A22" s="278" t="str">
        <f>'20'!B2</f>
        <v>Tabelle 20: MTD-Berufe - Berufsangehörige in der Kategorie „Streichungen“ nach Altersgruppen in absoluten Zahlen und in Prozent, Stand 31. 12. 2024 (n = 329)</v>
      </c>
      <c r="B22" s="5"/>
    </row>
    <row r="23" spans="1:2" ht="16.5">
      <c r="A23" s="278" t="str">
        <f>'21'!_Toc168400984</f>
        <v>Tabelle 21: MTD – Gegenüberstellungen der Registrierungen gesamt nach Art der Berufsausübung 31. 12. 2023 (ausgewertete n = 41.211, Mehrfachzuordnungen möglich) und 31. 12. 2024 (ausgewertete n = 41.833, Mehrfachzuordnungen möglich)</v>
      </c>
      <c r="B23" s="5"/>
    </row>
    <row r="24" spans="1:2" ht="16.5">
      <c r="A24" s="278" t="str">
        <f>'22'!B2</f>
        <v xml:space="preserve">Tabelle 22: MTD – Kategorie „Sonstiges“ – Registrierungen nach Altersgruppen in absoluten Zahlen und in Prozent, Stand 31. 12. 2024 (ausgewertete n = 5.229) </v>
      </c>
      <c r="B24" s="5"/>
    </row>
    <row r="25" spans="1:2" ht="16.5">
      <c r="A25" s="278" t="str">
        <f>'23'!B2</f>
        <v>Tabelle 23: Biomedizinische Analytik – häufigste Einsatzgebiete der angestellten Berufsangehörigen nach Settings in absoluten Zahlen und in Prozent, Stand 31. 12. 2024</v>
      </c>
      <c r="B25" s="5"/>
    </row>
    <row r="26" spans="1:2" ht="16.5">
      <c r="A26" s="278" t="str">
        <f>'24'!B2</f>
        <v>Tabelle 24: Diätologie – häufigste Einsatzgebiete der angestellten Berufsangehörigen</v>
      </c>
      <c r="B26" s="5"/>
    </row>
    <row r="27" spans="1:2" ht="16.5">
      <c r="A27" s="278" t="str">
        <f>'25'!B2</f>
        <v>Tabelle 25: Ergotherapie – häufigste Einsatzgebiete der angestellten Berufsangehörigen nach Settings in absoluten Zahlen und in Prozent, Stand 31. 12. 2024 (ausgewertete n = 3.106, Mehrfachzuordnungen möglich)</v>
      </c>
      <c r="B27" s="5"/>
    </row>
    <row r="28" spans="1:2" ht="16.5">
      <c r="A28" s="278" t="str">
        <f>'26'!B2</f>
        <v xml:space="preserve">Tabelle 26: Logopädie – häufigste Einsatzgebiete der angestellten Berufsangehörigen nach Settings in absoluten Zahlen und in Prozent, Stand 31. 12. 2024 (ausgewertete n = 1.311, Mehrfachzuordnungen möglich) </v>
      </c>
      <c r="B28" s="5"/>
    </row>
    <row r="29" spans="1:2" ht="16.5">
      <c r="A29" s="279" t="str">
        <f>'27'!B2</f>
        <v>Tabelle 27: Orthoptik – häufigste Einsatzgebiete der angestellten Berufsangehörigen nach Settings in absoluten Zahlen und in Prozent, Stand 31. 12. 2024 (ausgewertete n = 348, Mehrfachzuordnungen möglich)</v>
      </c>
      <c r="B29" s="5"/>
    </row>
    <row r="30" spans="1:2" ht="16.5">
      <c r="A30" s="279" t="str">
        <f>'28'!B2</f>
        <v>Tabelle 28: Physiotherapie – häufigste Einsatzgebiete der angestellten Berufsangehörigen nach Settings in absoluten Zahlen und in Prozent, Stand 31. 12. 2024 (ausgewertete n = 8.263, Mehrfachzuordnungen möglich)</v>
      </c>
      <c r="B30" s="5"/>
    </row>
    <row r="31" spans="1:2" ht="16.5">
      <c r="A31" s="279" t="str">
        <f>'29'!B2</f>
        <v>Tabelle 29: Radiologietechnologie – häufigste Einsatzgebiete der angestellten Berufsangehörigen nach Settings in absoluten Zahlen und in Prozent, Stand 31. 12. 2024</v>
      </c>
      <c r="B31" s="5"/>
    </row>
    <row r="32" spans="1:2" ht="16.5">
      <c r="A32" s="279" t="str">
        <f>'30'!B2</f>
        <v>Tabelle 30: MTD – Registrierte Personen mit beruflicher Erstqualifikation in Österreich nach Bundesland der Berufsausübung in Prozent, Stand 31. 12. 2024 (ausgewertete n = 36.576)</v>
      </c>
      <c r="B32" s="5"/>
    </row>
    <row r="33" spans="1:2" ht="16.5">
      <c r="A33" s="279" t="str">
        <f>'31'!B2</f>
        <v>Tabelle 31: MTD – Registrierte Berufsangehörige pro Bundesland der Tätigkeit, Stand 31. 12. 2024 (ausgewertete n = 36.577)</v>
      </c>
      <c r="B33" s="5"/>
    </row>
    <row r="34" spans="1:2" ht="16.5">
      <c r="A34" s="279" t="str">
        <f>'32'!B2</f>
        <v>Tabelle 32: MTD – Berufsangehörige pro 1.000 Einwohner:innen nach Bundesland der Berufsausübung, Stand 31. 12. 2024 (ausgewertete n = 36.577, Mehrfachzuordnungen möglich)</v>
      </c>
      <c r="B34" s="5"/>
    </row>
    <row r="35" spans="1:2" ht="16.5">
      <c r="A35" s="279" t="str">
        <f>'33'!B2</f>
        <v xml:space="preserve">Tabelle 33: MTD – Einwohnerzahl pro Berufsangehörige:n nach Bundesland der Berufsausübung, Stand 31. 12. 2024 (ausgewertete n = 36.577, Mehrfachzuordnungen möglich) </v>
      </c>
      <c r="B35" s="5"/>
    </row>
    <row r="36" spans="1:2" ht="16.5">
      <c r="A36" s="279" t="str">
        <f>'34'!B2</f>
        <v xml:space="preserve">Tabelle 34: OTA – Berufsangehörige nach Altersgruppen in absoluten Zahlen und in Prozent, Stand 31. 12. 2024 (n = 69) </v>
      </c>
      <c r="B36" s="5"/>
    </row>
    <row r="37" spans="1:2" ht="16.5">
      <c r="B37" s="5"/>
    </row>
    <row r="38" spans="1:2" ht="17.25">
      <c r="A38" s="276" t="s">
        <v>111</v>
      </c>
      <c r="B38" s="5"/>
    </row>
    <row r="39" spans="1:2" ht="16.5">
      <c r="A39" s="279" t="str">
        <f>'35'!B2</f>
        <v>Tabelle 35: Registrierungen, Streichungen und Ruhende im GBR im Jahr 2024</v>
      </c>
      <c r="B39" s="5"/>
    </row>
    <row r="40" spans="1:2" ht="16.5">
      <c r="A40" s="279" t="str">
        <f>'36'!B2</f>
        <v>Tabelle 36: Gegenüberstellung der aktiven Berufsberechtigungen gesamt per 31. 12. 2023 und per 31. 12. 2024 pro Beruf</v>
      </c>
      <c r="B40" s="5"/>
    </row>
    <row r="41" spans="1:2" ht="16.5">
      <c r="A41" s="278" t="str">
        <f>'37'!B2</f>
        <v>Tabelle 37: Registrierung nach Beruf im Jahr 2024 in absoluten Zahlen und in Prozent</v>
      </c>
      <c r="B41" s="5"/>
    </row>
    <row r="42" spans="1:2" ht="16.5">
      <c r="A42" s="279" t="str">
        <f>'38'!B2</f>
        <v>Tabelle 38: Verteilung zwischen Online- und persönlicher Antragstellung pro Beruf in Prozent im Jahr 2024</v>
      </c>
      <c r="B42" s="5"/>
    </row>
    <row r="43" spans="1:2" ht="16.5">
      <c r="A43" s="279" t="str">
        <f>'39'!B2</f>
        <v>Tabelle 39: Durchgeführte Verlängerungen pro Beruf im Jahr 2024</v>
      </c>
      <c r="B43" s="5"/>
    </row>
    <row r="44" spans="1:2" ht="16.5">
      <c r="A44" s="279" t="str">
        <f>'40'!B2</f>
        <v>Tabelle 40: Durchgeführte Verlängerungen nach Art der Einbringung 2024</v>
      </c>
      <c r="B44" s="5"/>
    </row>
    <row r="45" spans="1:2" ht="16.5">
      <c r="A45" s="279" t="str">
        <f>'41'!B2</f>
        <v>Tabelle 41: Durchgeführte Änderungsmeldungen im Zuge einer Verlängerung nach Datenkategorie 2024</v>
      </c>
      <c r="B45" s="5"/>
    </row>
    <row r="46" spans="1:2" ht="16.5">
      <c r="A46" s="279" t="str">
        <f>'42'!B2</f>
        <v>Tabelle 42: Ruhende zum Stichtag 31.12.2024</v>
      </c>
      <c r="B46" s="5"/>
    </row>
    <row r="47" spans="1:2" ht="16.5">
      <c r="A47" s="279" t="str">
        <f>'43'!B2</f>
        <v>Tabelle 43: Durchgeführte Änderungsmeldungen nach Datenkategorie 2024</v>
      </c>
      <c r="B47" s="5"/>
    </row>
    <row r="48" spans="1:2" ht="16.5">
      <c r="A48" s="6"/>
      <c r="B48" s="5"/>
    </row>
    <row r="49" spans="1:2" ht="17.25">
      <c r="A49" s="276" t="s">
        <v>109</v>
      </c>
      <c r="B49" s="5"/>
    </row>
    <row r="50" spans="1:2" ht="16.5">
      <c r="A50" s="279" t="str">
        <f>'44'!B2</f>
        <v>Tabelle 44: Angehörige der GuK-Berufe nach Altersgruppen in absoluten Zahlen und in Prozent mit mindestens einem Standort der Berufsausübung, Burgenland, Stand 31. 12. 2024 (ausgewertete n = 4.545)</v>
      </c>
      <c r="B50" s="5"/>
    </row>
    <row r="51" spans="1:2" ht="16.5">
      <c r="A51" s="279" t="str">
        <f>'45'!B2</f>
        <v xml:space="preserve">Tabelle 45: Einsatzgebiet der angestellten Angehörigen der GuK-Berufe nach Settings in absoluten Zahlen und in Prozent mit mindestens einem Standort der Berufsausübung, Burgenland, Stand 31. 12. 2024 (ausgewertete n = 4.268, Mehrfachzuordnungen möglich) </v>
      </c>
      <c r="B51" s="5"/>
    </row>
    <row r="52" spans="1:2" ht="16.5">
      <c r="A52" s="279" t="str">
        <f>'46'!B2</f>
        <v>Tabelle 46: Angehörige der MTD nach Altersgruppen in absoluten Zahlen und in Prozent mit mindestens einem Standort der Berufsausübung, Burgenland, Stand 31. 12. 2024 (ausgewertete n = 1.089)</v>
      </c>
      <c r="B52" s="5"/>
    </row>
    <row r="53" spans="1:2" ht="16.5">
      <c r="A53" s="279" t="str">
        <f>'47'!B2</f>
        <v>Tabelle 47: Angehörige der GuK-Berufe nach Altersgruppen in absoluten Zahlen und in Prozent mit mindestens einem Standort der Berufsausübung, Kärnten, Stand 31. 12. 2024 (ausgewertete n = 10.463)</v>
      </c>
      <c r="B53" s="5"/>
    </row>
    <row r="54" spans="1:2" ht="16.5">
      <c r="A54" s="279" t="str">
        <f>'48'!B2</f>
        <v>Tabelle 48: Einsatzgebiet der angestellten Angehörigen der GuK-Berufe nach Settings in absoluten Zahlen und in Prozent mit mindestens einem Standort der Berufsausübung, Kärnten ,Stand 31. 12. 2024 (ausgewertete n = 10.214, Mehrfachzuordnungen möglich)</v>
      </c>
      <c r="B54" s="5"/>
    </row>
    <row r="55" spans="1:2" ht="16.5">
      <c r="A55" s="279" t="str">
        <f>'49'!B2</f>
        <v>Tabelle 49: Angehörige der MTD nach Altersgruppen in absoluten Zahlen und in Prozent mit mindestens einem Standort der Berufsausübung, Kärnten, Stand 31. 12. 2024 (ausgewertete n = 2.300)</v>
      </c>
      <c r="B55" s="5"/>
    </row>
    <row r="56" spans="1:2" ht="16.5">
      <c r="A56" s="279" t="str">
        <f>'50'!B2</f>
        <v>Tabelle 50: Angehörige der GuK-Berufe nach Altersgruppen in absoluten Zahlen und in Prozent mit mindestens einem Standort der Berufsausübung, Niederösterreich, Stand 31. 12. 2024 (ausgewertete n = 25.473)</v>
      </c>
      <c r="B56" s="5"/>
    </row>
    <row r="57" spans="1:2" ht="16.5">
      <c r="A57" s="279" t="str">
        <f>'51'!B2</f>
        <v>Tabelle 51: Einsatzgebiet der angestellten Angehörigen der GuK-Berufe nach Settings in absoluten Zahlen und in Prozent mit mindestens einem Standort der Berufsausübung, Niederösterreich, Stand 31. 12. 2024 (ausgewertete n = 23.891, Mehrfachzuordnungen möglich)</v>
      </c>
      <c r="B57" s="5"/>
    </row>
    <row r="58" spans="1:2" ht="16.5">
      <c r="A58" s="279" t="str">
        <f>'52'!B2</f>
        <v>Tabelle 52: Angehörige der MTD nach Altersgruppen in absoluten Zahlen und in Prozent mit mindestens einem Standort der Berufsausübung, Niederösterreich, Stand 31. 12. 2024 (ausgewertete n = 6.639)</v>
      </c>
      <c r="B58" s="5"/>
    </row>
    <row r="59" spans="1:2" ht="16.5">
      <c r="A59" s="279" t="str">
        <f>'53'!B2</f>
        <v>Tabelle 53: Angehörige der GuK-Berufe nach Altersgruppen in absoluten Zahlen und in Prozent mit mindestens einem Standort der Berufsausübung, Oberösterreich, Stand 31. 12. 2024 (ausgewertete n = 27.929)</v>
      </c>
      <c r="B59" s="5"/>
    </row>
    <row r="60" spans="1:2" ht="16.5">
      <c r="A60" s="279" t="str">
        <f>'54'!B2</f>
        <v xml:space="preserve">Tabelle 54: Einsatzgebiet der angestellten Angehörigen der GuK-Berufe nach Settings in absoluten Zahlen und in Prozent mit mindestens einem Standort der Berufsausübung, Oberösterreich, Stand 31. 12. 2024 (ausgewertete n = 27.498, Mehrfachzuordnungen möglich) </v>
      </c>
      <c r="B60" s="5"/>
    </row>
    <row r="61" spans="1:2" ht="16.5">
      <c r="A61" s="279" t="str">
        <f>'55'!B2</f>
        <v>Tabelle 55: Angehörige der MTD nach Altersgruppen in absoluten Zahlen und in Prozent mit mindestens einem Standort der Berufsausübung, Oberösterreich, Stand 31. 12. 2024 (ausgewertete n = 6.633)</v>
      </c>
      <c r="B61" s="5"/>
    </row>
    <row r="62" spans="1:2" ht="16.5">
      <c r="A62" s="279" t="str">
        <f>'56'!B2</f>
        <v>Tabelle 56: Angehörige der GuK-Berufe nach Altersgruppen in absoluten Zahlen und in Prozent mit mindestens einem Standort der Berufsausübung, Salzburg, Stand 31. 12. 2024 (ausgewertete n = 10.550)</v>
      </c>
      <c r="B62" s="5"/>
    </row>
    <row r="63" spans="1:2" ht="16.5">
      <c r="A63" s="279" t="str">
        <f>'57'!B2</f>
        <v>Tabelle 57: Einsatzgebiet der angestellten Angehörigen der GuK-Berufe nach Settings in absoluten Zahlen und in Prozent mit mindestens einem Standort der Berufsausübung, Salzburg, Stand 31. 12. 2024 (ausgewertete n = 10.431, Mehrfachzuordnungen möglich)</v>
      </c>
      <c r="B63" s="5"/>
    </row>
    <row r="64" spans="1:2" ht="16.5">
      <c r="A64" s="279" t="str">
        <f>'58'!B2</f>
        <v>Tabelle 58: Angehörige der MTD nach Altersgruppen in absoluten Zahlen und in Prozent mit mindestens einem Standort der Berufsausübung, Salzburg, Stand 31. 12. 2024 (ausgewertete n = 3.091)</v>
      </c>
      <c r="B64" s="5"/>
    </row>
    <row r="65" spans="1:2" ht="16.5">
      <c r="A65" s="279" t="str">
        <f>'59'!B2</f>
        <v>Tabelle 59: Angehörige der GuK-Berufe nach Altersgruppen in absoluten Zahlen und in Prozent mit mindestens einem Standort der Berufsausübung, Steiermark, Stand 31. 12. 2024 (ausgewertete n = 25.380)</v>
      </c>
      <c r="B65" s="5"/>
    </row>
    <row r="66" spans="1:2" ht="16.5">
      <c r="A66" s="279" t="str">
        <f>'60'!B2</f>
        <v xml:space="preserve">Tabelle 60: Einsatzgebiet der angestellten Angehörigen der GuK-Berufe nach Settings in absoluten Zahlen und in Prozent mit mindestens einem Standort der Berufsausübung, Steiermark, Stand 31. 12. 2024 (ausgewertete n = 24.922, Mehrfachzuordnungen möglich) </v>
      </c>
      <c r="B66" s="5"/>
    </row>
    <row r="67" spans="1:2" ht="16.5">
      <c r="A67" s="279" t="str">
        <f>'61'!B2</f>
        <v>Tabelle 61: Angehörige der MTD nach Altersgruppen in absoluten Zahlen und in Prozent mit mindestens einem Standort der Berufsausübung, Steiermark, Stand 31. 12. 2024 (ausgewertete n = 5.178)</v>
      </c>
      <c r="B67" s="5"/>
    </row>
    <row r="68" spans="1:2" ht="16.5">
      <c r="A68" s="278" t="str">
        <f>'62'!B2</f>
        <v>Tabelle 62: Angehörige der GuK-Berufe nach Altersgruppen in absoluten Zahlen und in Prozent mit mindestens einem Standort der Berufsausübung, Tirol, Stand 31. 12. 2024 (ausgewertete n = 14.720)</v>
      </c>
      <c r="B68" s="5"/>
    </row>
    <row r="69" spans="1:2" ht="16.5">
      <c r="A69" s="278" t="str">
        <f>'63'!B2</f>
        <v xml:space="preserve">Tabelle 63: Einsatzgebiet der angestellten Angehörigen der GuK-Berufe nach Settings in absoluten Zahlen und in Prozent mit mindestens einem Standort der Berufsausübung, Tirol, Stand 31. 12. 2024 (ausgewertete n = 14.506, Mehrfachzuordnungen möglich) </v>
      </c>
      <c r="B69" s="5"/>
    </row>
    <row r="70" spans="1:2" ht="16.5">
      <c r="A70" s="278" t="str">
        <f>'64'!B2</f>
        <v>Tabelle 64: Angehörige der MTD nach Altersgruppen in absoluten Zahlen und in Prozent mit mindestens einem Standort der Berufsausübung, Tirol, Stand 31. 12. 2024 (ausgewertete n = 4.014)</v>
      </c>
      <c r="B70" s="5"/>
    </row>
    <row r="71" spans="1:2" ht="16.5">
      <c r="A71" s="278" t="str">
        <f>'65'!B2</f>
        <v>Tabelle 65: Angehörige der GuK-Berufe nach Altersgruppen in absoluten Zahlen und in Prozent mit mindestens einem Standort der Berufsausübung, Vorarlberg, Stand 31. 12. 2024 (ausgewertete n = 6.179)</v>
      </c>
      <c r="B71" s="5"/>
    </row>
    <row r="72" spans="1:2" ht="16.5">
      <c r="A72" s="278" t="str">
        <f>'66'!B2</f>
        <v xml:space="preserve">Tabelle 66: Einsatzgebiet der angestellten Angehörigen der GuK-Berufe nach Settings in absoluten Zahlen und in Prozent mit mindestens einem Standort der Berufsausübung in Vorarlberg, Stand 31. 12. 2024 (ausgewertete n = 6.038, Mehrfachzuordnungen möglich) </v>
      </c>
    </row>
    <row r="73" spans="1:2" ht="16.5">
      <c r="A73" s="278" t="str">
        <f>'67'!B2</f>
        <v xml:space="preserve">Tabelle 67: Angehörige der MTD nach Altersgruppen in absoluten Zahlen und in Prozent mit mindestens einem Standort der Berufsausübung, Vorarlberg, Stand 31. 12. 2024 (ausgewertete n = 1.420) </v>
      </c>
    </row>
    <row r="74" spans="1:2" ht="16.5">
      <c r="A74" s="278" t="str">
        <f>'68'!B2</f>
        <v xml:space="preserve">Tabelle 68: Angehörige der GuK-Berufe nach Altersgruppen in absoluten Zahlen und in Prozent mit mindestens einem Standort der Berufsausübung, Wien, Stand 31. 12. 2024 (ausgewertete n = 28.888) </v>
      </c>
    </row>
    <row r="75" spans="1:2" ht="16.5">
      <c r="A75" s="278" t="str">
        <f>'69'!B2</f>
        <v>Tabelle 69: Einsatzgebiet der angestellten Angehörigen der GuK-Berufe nach Settings in absoluten Zahlen und in Prozent mit mindestens einem Standort der Berufsausübung, Wien, Stand 31. 12. 2024 (ausgewertete n = 28.506, Mehrfachzuordnungen möglich)</v>
      </c>
    </row>
    <row r="76" spans="1:2" ht="16.5">
      <c r="A76" s="278" t="str">
        <f>'70'!B2</f>
        <v xml:space="preserve">Tabelle 70: Angehörige der MTD nach Altersgruppen in absoluten Zahlen und in Prozent mit mindestens einem Standort der Berufsausübung, Wien, Stand 31. 12. 2024 (ausgewertete n = 8.353) </v>
      </c>
    </row>
    <row r="77" spans="1:2" ht="16.5">
      <c r="A77" s="278" t="str">
        <f>'71'!B2</f>
        <v xml:space="preserve">Tabelle 71: Gegenüberstellung der Registrierungen gesamt zwischen 2019 und 2024 pro Beruf in absoluten Zahlen </v>
      </c>
    </row>
    <row r="78" spans="1:2" ht="16.5">
      <c r="A78" s="278" t="str">
        <f>'72'!B2</f>
        <v xml:space="preserve">Tabelle 72: Prozentuelles Wachstum der Berufsberechtigungen gesamt von 2019 bis 2024 </v>
      </c>
    </row>
  </sheetData>
  <hyperlinks>
    <hyperlink ref="A3" location="'1'!A1" display="Tabelle 1: Zugriffe auf das öffentliche Gesundheitsberuferegister pro Jahr" xr:uid="{C4D80152-D92E-4BBC-AACF-86C0F3C11D63}"/>
    <hyperlink ref="A4" location="'2'!A1" display="'2'!A1" xr:uid="{B0EE45A5-701B-4F32-8BE5-A30F0A19DE76}"/>
    <hyperlink ref="A5" location="'3'!A1" display="'3'!A1" xr:uid="{70A23612-205E-444B-8C81-CF19E8F1C5C4}"/>
    <hyperlink ref="A6" location="'4'!A1" display="'4'!A1" xr:uid="{582B3CB1-536C-4654-ABA9-42B84E142AC8}"/>
    <hyperlink ref="A7" location="'5'!A1" display="'5'!A1" xr:uid="{1461512C-4D66-41D6-A53A-484685038CA7}"/>
    <hyperlink ref="A9" location="'7'!A1" display="'7'!A1" xr:uid="{2C9CD845-A9E1-495B-B525-689D2BE46D23}"/>
    <hyperlink ref="A10" location="'8'!A1" display="'8'!A1" xr:uid="{CC29ED88-E53A-4B07-9028-FC077D37C320}"/>
    <hyperlink ref="A11" location="'9'!A1" display="'9'!A1" xr:uid="{1866570D-576C-47B6-BEA3-5A358AF4B9AA}"/>
    <hyperlink ref="A12" location="'10'!A1" display="'10'!A1" xr:uid="{9C6F7B47-B381-448F-823A-EC7DF562864A}"/>
    <hyperlink ref="A13" location="'11'!A1" display="'11'!A1" xr:uid="{8FFC8BC6-DA8E-4F4B-962F-8BE3863E5632}"/>
    <hyperlink ref="A14" location="'12'!A1" display="'12'!A1" xr:uid="{DB51C496-B38F-4626-B8DA-6E1588A9DA68}"/>
    <hyperlink ref="A15" location="'13'!A1" display="'13'!A1" xr:uid="{7EE3072E-B253-489B-BCD5-888D7B27E08E}"/>
    <hyperlink ref="A16" location="'14'!A1" display="'14'!A1" xr:uid="{6C34D4B9-9C85-4A3C-97FA-61C9F51E0C50}"/>
    <hyperlink ref="A17" location="'15'!A1" display="'15'!A1" xr:uid="{B597A368-BF3D-4770-9C33-2FA28F19BC78}"/>
    <hyperlink ref="A18" location="'16'!A1" display="'16'!A1" xr:uid="{D57935D4-37FA-47F5-9269-9DD1C65EC5BF}"/>
    <hyperlink ref="A19" location="'17'!A1" display="'17'!A1" xr:uid="{4E61E0FE-3C6A-4AA7-B5B6-A521306A2B99}"/>
    <hyperlink ref="A20" location="'18'!A1" display="'18'!A1" xr:uid="{3AFE4015-8598-4C4E-B89F-4CAE267513D1}"/>
    <hyperlink ref="A21" location="'19'!A1" display="'19'!A1" xr:uid="{E373E871-0811-489E-AD6E-FA232639380E}"/>
    <hyperlink ref="A22" location="'20'!A1" display="'20'!A1" xr:uid="{4E97014F-EAA3-4CC2-BBFA-584079436645}"/>
    <hyperlink ref="A23" location="'21'!A1" display="'21'!A1" xr:uid="{4A19DADF-4DE9-45D1-A94B-45AC5526ADFC}"/>
    <hyperlink ref="A24" location="'22'!A1" display="'22'!A1" xr:uid="{D6AF4C4F-AFF0-4CA3-B76D-AE40CDDF2366}"/>
    <hyperlink ref="A25" location="'23'!A1" display="'23'!A1" xr:uid="{AED5EA91-0268-41F7-8A06-D3CD241099EB}"/>
    <hyperlink ref="A26" location="'24'!A1" display="'24'!A1" xr:uid="{BC21081D-A5BC-4414-87F0-EFEB54A8457D}"/>
    <hyperlink ref="A27" location="'25'!A1" display="'25'!A1" xr:uid="{8F572B3B-0067-400C-8419-BD8F0BAEF305}"/>
    <hyperlink ref="A28" location="'26'!A1" display="'26'!A1" xr:uid="{8A7EE47A-74A1-4594-8F75-758963C9C8FC}"/>
    <hyperlink ref="A29" location="'27'!A1" display="'27'!A1" xr:uid="{61BCAD84-AC2A-4992-9273-948FC0F03581}"/>
    <hyperlink ref="A30" location="'28'!A1" display="'28'!A1" xr:uid="{D78C614B-2BFD-4EB6-8496-C781BE7450D7}"/>
    <hyperlink ref="A31" location="'29'!A1" display="'29'!A1" xr:uid="{330B689C-15B3-4B0B-8242-005DA53A5C4D}"/>
    <hyperlink ref="A32" location="'30'!A1" display="'30'!A1" xr:uid="{7E68BECA-134A-4C73-A402-9015B314F389}"/>
    <hyperlink ref="A33" location="'31'!A1" display="'31'!A1" xr:uid="{F2F686D7-A1F8-4136-B8E5-73ABFAE5A82E}"/>
    <hyperlink ref="A34" location="'32'!A1" display="'32'!A1" xr:uid="{9FBC1F9F-6D24-4A7A-8534-ED13CD15959E}"/>
    <hyperlink ref="A35" location="'33'!A1" display="'33'!A1" xr:uid="{9334E201-0EE9-4DEC-B3C4-3BB568E2FD4A}"/>
    <hyperlink ref="A36" location="'34'!A1" display="'34'!A1" xr:uid="{82AA6EDC-4076-4A25-9BAE-E1EECAA5AB1E}"/>
    <hyperlink ref="A39" location="'35'!A1" display="'35'!A1" xr:uid="{CE236337-A323-4263-92C5-C2B286559C12}"/>
    <hyperlink ref="A40" location="'36'!A1" display="'36'!A1" xr:uid="{77656A02-C3B6-4CC4-BCBE-9D0FD4F32C95}"/>
    <hyperlink ref="A41" location="'37'!A1" display="'37'!A1" xr:uid="{3FA6261E-42FD-4F06-9268-8BC320D84DEF}"/>
    <hyperlink ref="A42" location="'38'!A1" display="'38'!A1" xr:uid="{7E165C81-0C8A-488B-B286-C3EB4495807B}"/>
    <hyperlink ref="A43" location="'39'!A1" display="'39'!A1" xr:uid="{432C3A89-F7CC-44E8-B2A3-344E0D9DF7F7}"/>
    <hyperlink ref="A44" location="'40'!A1" display="'40'!A1" xr:uid="{6D99A893-8D8E-4971-8A17-2CBFF5BD86D8}"/>
    <hyperlink ref="A45" location="'41'!A1" display="'41'!A1" xr:uid="{DFB0E46D-8FD5-4FF5-8EE2-2CDFD95F6C83}"/>
    <hyperlink ref="A46" location="'42'!A1" display="'42'!A1" xr:uid="{89675152-7D3D-4A36-B569-BDF0C38FBE02}"/>
    <hyperlink ref="A47" location="'43'!A1" display="'43'!A1" xr:uid="{4060E469-D194-49B0-97AF-CF7BACCF93A7}"/>
    <hyperlink ref="A50" location="'A1'!A1" display="'A1'!A1" xr:uid="{2BCBE9D3-1BD4-4F9B-B1B1-E11B50C5C90D}"/>
    <hyperlink ref="A51" location="'A 2 '!A1" display="'A 2 '!A1" xr:uid="{37E3D958-748A-4B26-9125-A1BA80217214}"/>
    <hyperlink ref="A52" location="'A 3'!A1" display="'A 3'!A1" xr:uid="{E227E56E-ED31-4F33-AFE1-284BD4B60DE9}"/>
    <hyperlink ref="A53" location="'A 4'!A1" display="'A 4'!A1" xr:uid="{4D6B301C-BB49-466E-AB5E-63ABBBF747F9}"/>
    <hyperlink ref="A54" location="'A 5 '!A1" display="'A 5 '!A1" xr:uid="{67CE40DE-984A-41C3-AF97-A231C064B10A}"/>
    <hyperlink ref="A55" location="'A 6'!A1" display="'A 6'!A1" xr:uid="{3B12E111-E4EF-45F6-9DC0-0D745117E1D6}"/>
    <hyperlink ref="A56" location="'A 7'!A1" display="'A 7'!A1" xr:uid="{9CBCB8F1-860C-491D-9C65-FB9FDEB39C33}"/>
    <hyperlink ref="A57" location="'A 8'!A1" display="'A 8'!A1" xr:uid="{4403FA7F-96EA-4FAD-AB92-B2F27034470E}"/>
    <hyperlink ref="A58" location="'A 9'!A1" display="'A 9'!A1" xr:uid="{3FF1BCA5-AA05-47A4-A8F9-A594B721EADA}"/>
    <hyperlink ref="A59" location="'A 10'!A1" display="'A 10'!A1" xr:uid="{E1D6D980-70E4-48DB-B9DE-E1D606598259}"/>
    <hyperlink ref="A60" location="'A 11'!A1" display="'A 11'!A1" xr:uid="{DEA2088F-CAF0-47C0-BF1A-0593DAF06A80}"/>
    <hyperlink ref="A61" location="'A 12'!A1" display="'A 12'!A1" xr:uid="{FF489620-7C7F-4A03-B8AE-BDACD0180019}"/>
    <hyperlink ref="A62" location="'A 13'!A1" display="'A 13'!A1" xr:uid="{ADC5B428-8B54-4A24-B691-C581910B2B46}"/>
    <hyperlink ref="A63" location="'A 14'!A1" display="'A 14'!A1" xr:uid="{D6F3E5B3-DBC2-4A64-9E93-954637740276}"/>
    <hyperlink ref="A64" location="'A 15'!A1" display="'A 15'!A1" xr:uid="{27A3D8D1-F959-41B9-9B3B-30E64160A544}"/>
    <hyperlink ref="A65" location="'A 16'!A1" display="'A 16'!A1" xr:uid="{5FC04C57-48CE-4C64-BD5A-C409D27CC6E0}"/>
    <hyperlink ref="A66" location="'A 17'!A1" display="'A 17'!A1" xr:uid="{7E291782-E3F0-42FC-9466-D8BD1A3B1762}"/>
    <hyperlink ref="A67" location="'A 18'!A1" display="'A 18'!A1" xr:uid="{413BB7F1-CCA6-43C2-8DB3-FFB13F292F7A}"/>
    <hyperlink ref="A68" location="'A 19'!A1" display="'A 19'!A1" xr:uid="{05574F79-AFCA-418B-91EB-9E825C54046A}"/>
    <hyperlink ref="A69" location="'A 20'!A1" display="'A 20'!A1" xr:uid="{F5C8F63B-DB01-4635-AD12-B2B6F99B33D4}"/>
    <hyperlink ref="A70" location="'A 21'!A1" display="'A 21'!A1" xr:uid="{079FDA47-4058-412C-9BFD-35A6AD4060B9}"/>
    <hyperlink ref="A71" location="'A 22'!A1" display="'A 22'!A1" xr:uid="{DB349C14-4BA8-4F3A-A347-6760AE174938}"/>
    <hyperlink ref="A72" location="'A 23'!A1" display="'A 23'!A1" xr:uid="{2AA5EC9E-AD7E-4008-94A5-E337761362EF}"/>
    <hyperlink ref="A73" location="'A 24'!A1" display="'A 24'!A1" xr:uid="{F7E649D4-6D57-4D91-ADDE-9BE138B0A80D}"/>
    <hyperlink ref="A74" location="'A 25'!A1" display="'A 25'!A1" xr:uid="{0AA60446-562F-4D05-8953-735752F9DBD7}"/>
    <hyperlink ref="A75" location="'A 26'!A1" display="'A 26'!A1" xr:uid="{791FA0BA-0C1F-4EB6-9031-E69142DF8FF9}"/>
    <hyperlink ref="A76" location="'A 27'!A1" display="'A 27'!A1" xr:uid="{FBFF7ADD-4F15-4EEC-8D5A-1F2186BDC633}"/>
    <hyperlink ref="A77" location="'A 28'!A1" display="'A 28'!A1" xr:uid="{1072AA75-8E47-4577-AB1A-FAC615BBF27F}"/>
    <hyperlink ref="A78" location="'A 29'!A1" display="'A 29'!A1" xr:uid="{45B7382B-F5BE-417A-9A81-6B54EA149A3F}"/>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27F8C-F5FF-4FB2-B8A7-753BD8BC292B}">
  <dimension ref="B2:K18"/>
  <sheetViews>
    <sheetView showGridLines="0" workbookViewId="0">
      <selection activeCell="J4" sqref="J4:M7"/>
    </sheetView>
  </sheetViews>
  <sheetFormatPr baseColWidth="10" defaultRowHeight="15"/>
  <cols>
    <col min="2" max="2" width="26.85546875" customWidth="1"/>
    <col min="3" max="3" width="18.85546875" customWidth="1"/>
    <col min="4" max="4" width="19" customWidth="1"/>
    <col min="5" max="5" width="18.7109375" customWidth="1"/>
  </cols>
  <sheetData>
    <row r="2" spans="2:11" ht="15" customHeight="1">
      <c r="B2" s="193" t="s">
        <v>310</v>
      </c>
      <c r="C2" s="176"/>
      <c r="D2" s="176"/>
      <c r="E2" s="176"/>
      <c r="F2" s="176"/>
      <c r="G2" s="176"/>
      <c r="H2" s="1"/>
      <c r="I2" s="1"/>
      <c r="J2" s="1"/>
      <c r="K2" s="1"/>
    </row>
    <row r="3" spans="2:11">
      <c r="B3" s="176"/>
      <c r="C3" s="176"/>
      <c r="D3" s="176"/>
      <c r="E3" s="176"/>
      <c r="F3" s="176"/>
      <c r="G3" s="176"/>
    </row>
    <row r="4" spans="2:11">
      <c r="B4" s="176"/>
      <c r="C4" s="176"/>
      <c r="D4" s="176"/>
      <c r="E4" s="176"/>
      <c r="F4" s="176"/>
      <c r="G4" s="176"/>
    </row>
    <row r="5" spans="2:11">
      <c r="B5" s="1"/>
      <c r="C5" s="1"/>
      <c r="D5" s="1"/>
      <c r="E5" s="1"/>
      <c r="F5" s="1"/>
    </row>
    <row r="6" spans="2:11" ht="15.75" thickBot="1">
      <c r="B6" s="163" t="s">
        <v>38</v>
      </c>
      <c r="C6" s="161" t="s">
        <v>311</v>
      </c>
      <c r="D6" s="161" t="s">
        <v>312</v>
      </c>
      <c r="E6" s="162" t="s">
        <v>313</v>
      </c>
    </row>
    <row r="7" spans="2:11" ht="15.75" thickBot="1">
      <c r="B7" s="164" t="s">
        <v>220</v>
      </c>
      <c r="C7" s="157" t="s">
        <v>314</v>
      </c>
      <c r="D7" s="157" t="s">
        <v>315</v>
      </c>
      <c r="E7" s="158" t="s">
        <v>316</v>
      </c>
    </row>
    <row r="8" spans="2:11" ht="15.75" thickBot="1">
      <c r="B8" s="164" t="s">
        <v>224</v>
      </c>
      <c r="C8" s="157" t="s">
        <v>317</v>
      </c>
      <c r="D8" s="157" t="s">
        <v>318</v>
      </c>
      <c r="E8" s="158" t="s">
        <v>319</v>
      </c>
    </row>
    <row r="9" spans="2:11" ht="15.75" thickBot="1">
      <c r="B9" s="164" t="s">
        <v>228</v>
      </c>
      <c r="C9" s="157" t="s">
        <v>320</v>
      </c>
      <c r="D9" s="157" t="s">
        <v>321</v>
      </c>
      <c r="E9" s="158" t="s">
        <v>322</v>
      </c>
    </row>
    <row r="10" spans="2:11" ht="15.75" thickBot="1">
      <c r="B10" s="164" t="s">
        <v>232</v>
      </c>
      <c r="C10" s="157" t="s">
        <v>323</v>
      </c>
      <c r="D10" s="157" t="s">
        <v>324</v>
      </c>
      <c r="E10" s="158" t="s">
        <v>325</v>
      </c>
    </row>
    <row r="11" spans="2:11" ht="15.75" thickBot="1">
      <c r="B11" s="164" t="s">
        <v>236</v>
      </c>
      <c r="C11" s="157" t="s">
        <v>326</v>
      </c>
      <c r="D11" s="157" t="s">
        <v>327</v>
      </c>
      <c r="E11" s="158" t="s">
        <v>328</v>
      </c>
    </row>
    <row r="12" spans="2:11" ht="15.75" thickBot="1">
      <c r="B12" s="164" t="s">
        <v>240</v>
      </c>
      <c r="C12" s="157" t="s">
        <v>329</v>
      </c>
      <c r="D12" s="157" t="s">
        <v>330</v>
      </c>
      <c r="E12" s="158" t="s">
        <v>331</v>
      </c>
    </row>
    <row r="13" spans="2:11" ht="15.75" thickBot="1">
      <c r="B13" s="164" t="s">
        <v>244</v>
      </c>
      <c r="C13" s="157" t="s">
        <v>332</v>
      </c>
      <c r="D13" s="157" t="s">
        <v>333</v>
      </c>
      <c r="E13" s="158" t="s">
        <v>334</v>
      </c>
    </row>
    <row r="14" spans="2:11" ht="15.75" thickBot="1">
      <c r="B14" s="177" t="s">
        <v>248</v>
      </c>
      <c r="C14" s="157" t="s">
        <v>335</v>
      </c>
      <c r="D14" s="157" t="s">
        <v>336</v>
      </c>
      <c r="E14" s="158" t="s">
        <v>337</v>
      </c>
    </row>
    <row r="15" spans="2:11" ht="15.75" thickBot="1">
      <c r="B15" s="177" t="s">
        <v>252</v>
      </c>
      <c r="C15" s="157" t="s">
        <v>338</v>
      </c>
      <c r="D15" s="157" t="s">
        <v>339</v>
      </c>
      <c r="E15" s="158" t="s">
        <v>340</v>
      </c>
    </row>
    <row r="16" spans="2:11">
      <c r="B16" s="165" t="s">
        <v>255</v>
      </c>
      <c r="C16" s="159" t="s">
        <v>341</v>
      </c>
      <c r="D16" s="159" t="s">
        <v>147</v>
      </c>
      <c r="E16" s="160" t="s">
        <v>342</v>
      </c>
    </row>
    <row r="17" spans="2:2">
      <c r="B17" s="103" t="s">
        <v>150</v>
      </c>
    </row>
    <row r="18" spans="2:2">
      <c r="B18" s="103" t="s">
        <v>258</v>
      </c>
    </row>
  </sheetData>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50364-DDC0-4686-92FA-B3702733B444}">
  <dimension ref="A2:G21"/>
  <sheetViews>
    <sheetView showGridLines="0" workbookViewId="0">
      <selection activeCell="J4" sqref="J4:M7"/>
    </sheetView>
  </sheetViews>
  <sheetFormatPr baseColWidth="10" defaultRowHeight="15"/>
  <cols>
    <col min="2" max="2" width="22.7109375" customWidth="1"/>
    <col min="3" max="3" width="14.5703125" customWidth="1"/>
    <col min="4" max="5" width="14" customWidth="1"/>
  </cols>
  <sheetData>
    <row r="2" spans="1:7" ht="15" customHeight="1">
      <c r="A2" s="1"/>
      <c r="B2" s="192" t="s">
        <v>343</v>
      </c>
      <c r="C2" s="175"/>
      <c r="D2" s="176"/>
      <c r="E2" s="176"/>
      <c r="F2" s="176"/>
      <c r="G2" s="176"/>
    </row>
    <row r="3" spans="1:7">
      <c r="A3" s="1"/>
      <c r="B3" s="176"/>
      <c r="C3" s="176"/>
      <c r="D3" s="176"/>
      <c r="E3" s="176"/>
      <c r="F3" s="176"/>
      <c r="G3" s="176"/>
    </row>
    <row r="4" spans="1:7">
      <c r="A4" s="1"/>
      <c r="B4" s="176"/>
      <c r="C4" s="176"/>
      <c r="D4" s="176"/>
      <c r="E4" s="176"/>
      <c r="F4" s="176"/>
      <c r="G4" s="176"/>
    </row>
    <row r="5" spans="1:7">
      <c r="A5" s="1"/>
      <c r="B5" s="1"/>
      <c r="C5" s="1"/>
      <c r="D5" s="1"/>
      <c r="E5" s="1"/>
      <c r="F5" s="1"/>
    </row>
    <row r="6" spans="1:7" ht="15.75" thickBot="1">
      <c r="B6" s="7" t="s">
        <v>40</v>
      </c>
      <c r="C6" s="7" t="s">
        <v>35</v>
      </c>
      <c r="D6" s="7" t="s">
        <v>36</v>
      </c>
      <c r="E6" s="8" t="s">
        <v>37</v>
      </c>
    </row>
    <row r="7" spans="1:7" ht="15.75" thickBot="1">
      <c r="B7" s="10" t="s">
        <v>151</v>
      </c>
      <c r="C7" s="23" t="s">
        <v>344</v>
      </c>
      <c r="D7" s="23" t="s">
        <v>345</v>
      </c>
      <c r="E7" s="12" t="s">
        <v>346</v>
      </c>
    </row>
    <row r="8" spans="1:7" ht="21" customHeight="1" thickBot="1">
      <c r="B8" s="180" t="s">
        <v>371</v>
      </c>
      <c r="C8" s="181" t="s">
        <v>347</v>
      </c>
      <c r="D8" s="182" t="s">
        <v>348</v>
      </c>
      <c r="E8" s="183" t="s">
        <v>1477</v>
      </c>
    </row>
    <row r="9" spans="1:7" ht="15.75" thickBot="1">
      <c r="B9" s="10" t="s">
        <v>154</v>
      </c>
      <c r="C9" s="23" t="s">
        <v>1478</v>
      </c>
      <c r="D9" s="178" t="s">
        <v>349</v>
      </c>
      <c r="E9" s="179" t="s">
        <v>350</v>
      </c>
    </row>
    <row r="10" spans="1:7" ht="21.75" thickBot="1">
      <c r="B10" s="10" t="s">
        <v>373</v>
      </c>
      <c r="C10" s="23" t="s">
        <v>351</v>
      </c>
      <c r="D10" s="23" t="s">
        <v>352</v>
      </c>
      <c r="E10" s="12" t="s">
        <v>353</v>
      </c>
    </row>
    <row r="11" spans="1:7" ht="15.75" thickBot="1">
      <c r="B11" s="10" t="s">
        <v>155</v>
      </c>
      <c r="C11" s="23" t="s">
        <v>354</v>
      </c>
      <c r="D11" s="23" t="s">
        <v>355</v>
      </c>
      <c r="E11" s="12" t="s">
        <v>356</v>
      </c>
    </row>
    <row r="12" spans="1:7" ht="21.75" thickBot="1">
      <c r="B12" s="10" t="s">
        <v>43</v>
      </c>
      <c r="C12" s="23" t="s">
        <v>1479</v>
      </c>
      <c r="D12" s="23" t="s">
        <v>357</v>
      </c>
      <c r="E12" s="12" t="s">
        <v>1480</v>
      </c>
    </row>
    <row r="13" spans="1:7" ht="21.75" thickBot="1">
      <c r="B13" s="10" t="s">
        <v>44</v>
      </c>
      <c r="C13" s="23" t="s">
        <v>358</v>
      </c>
      <c r="D13" s="23" t="s">
        <v>359</v>
      </c>
      <c r="E13" s="12" t="s">
        <v>360</v>
      </c>
    </row>
    <row r="14" spans="1:7" ht="15.75" thickBot="1">
      <c r="B14" s="10" t="s">
        <v>45</v>
      </c>
      <c r="C14" s="23" t="s">
        <v>361</v>
      </c>
      <c r="D14" s="28" t="s">
        <v>147</v>
      </c>
      <c r="E14" s="12" t="s">
        <v>362</v>
      </c>
    </row>
    <row r="15" spans="1:7" ht="21.75" thickBot="1">
      <c r="B15" s="10" t="s">
        <v>156</v>
      </c>
      <c r="C15" s="23" t="s">
        <v>363</v>
      </c>
      <c r="D15" s="28" t="s">
        <v>364</v>
      </c>
      <c r="E15" s="12" t="s">
        <v>365</v>
      </c>
    </row>
    <row r="16" spans="1:7" ht="15.75" thickBot="1">
      <c r="B16" s="10" t="s">
        <v>157</v>
      </c>
      <c r="C16" s="23" t="s">
        <v>366</v>
      </c>
      <c r="D16" s="28" t="s">
        <v>147</v>
      </c>
      <c r="E16" s="12" t="s">
        <v>368</v>
      </c>
    </row>
    <row r="17" spans="2:5">
      <c r="B17" s="14" t="s">
        <v>158</v>
      </c>
      <c r="C17" s="27" t="s">
        <v>369</v>
      </c>
      <c r="D17" s="34" t="s">
        <v>372</v>
      </c>
      <c r="E17" s="16" t="s">
        <v>370</v>
      </c>
    </row>
    <row r="19" spans="2:5">
      <c r="B19" s="17" t="s">
        <v>159</v>
      </c>
    </row>
    <row r="20" spans="2:5">
      <c r="B20" s="17" t="s">
        <v>160</v>
      </c>
    </row>
    <row r="21" spans="2:5">
      <c r="B21" s="17" t="s">
        <v>149</v>
      </c>
    </row>
  </sheetData>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BCD42-EC3E-4DF3-91FA-8AAE95B3836B}">
  <dimension ref="A2:G22"/>
  <sheetViews>
    <sheetView showGridLines="0" workbookViewId="0">
      <selection activeCell="J4" sqref="J4:M7"/>
    </sheetView>
  </sheetViews>
  <sheetFormatPr baseColWidth="10" defaultRowHeight="15"/>
  <cols>
    <col min="2" max="2" width="30" customWidth="1"/>
    <col min="3" max="3" width="14.85546875" customWidth="1"/>
    <col min="4" max="4" width="15.7109375" customWidth="1"/>
    <col min="5" max="5" width="15.28515625" customWidth="1"/>
    <col min="6" max="6" width="14.5703125" customWidth="1"/>
  </cols>
  <sheetData>
    <row r="2" spans="1:7" ht="15" customHeight="1">
      <c r="A2" s="1"/>
      <c r="B2" s="176" t="s">
        <v>374</v>
      </c>
      <c r="C2" s="176"/>
      <c r="D2" s="176"/>
      <c r="E2" s="176"/>
      <c r="F2" s="176"/>
      <c r="G2" s="176"/>
    </row>
    <row r="3" spans="1:7">
      <c r="A3" s="1"/>
      <c r="B3" s="176"/>
      <c r="C3" s="176"/>
      <c r="D3" s="176"/>
      <c r="E3" s="176"/>
      <c r="F3" s="176"/>
      <c r="G3" s="176"/>
    </row>
    <row r="4" spans="1:7">
      <c r="A4" s="1"/>
      <c r="B4" s="176"/>
      <c r="C4" s="176"/>
      <c r="D4" s="176"/>
      <c r="E4" s="176"/>
      <c r="F4" s="176"/>
      <c r="G4" s="176"/>
    </row>
    <row r="5" spans="1:7">
      <c r="A5" s="1"/>
      <c r="B5" s="327" t="s">
        <v>40</v>
      </c>
      <c r="C5" s="329" t="s">
        <v>0</v>
      </c>
      <c r="D5" s="37" t="s">
        <v>161</v>
      </c>
      <c r="E5" s="35" t="s">
        <v>163</v>
      </c>
    </row>
    <row r="6" spans="1:7">
      <c r="B6" s="327"/>
      <c r="C6" s="329"/>
      <c r="D6" s="37" t="s">
        <v>162</v>
      </c>
      <c r="E6" s="35" t="s">
        <v>164</v>
      </c>
    </row>
    <row r="7" spans="1:7" ht="15.75" thickBot="1">
      <c r="B7" s="328"/>
      <c r="C7" s="330"/>
      <c r="D7" s="9"/>
      <c r="E7" s="8" t="s">
        <v>165</v>
      </c>
    </row>
    <row r="8" spans="1:7" ht="15.75" customHeight="1" thickBot="1">
      <c r="B8" s="324" t="s">
        <v>166</v>
      </c>
      <c r="C8" s="39" t="s">
        <v>35</v>
      </c>
      <c r="D8" s="184">
        <v>0.64371257485029942</v>
      </c>
      <c r="E8" s="185">
        <v>0.35628742514970058</v>
      </c>
    </row>
    <row r="9" spans="1:7" ht="15.75" thickBot="1">
      <c r="B9" s="325"/>
      <c r="C9" s="39" t="s">
        <v>36</v>
      </c>
      <c r="D9" s="184">
        <v>0.80188679245283023</v>
      </c>
      <c r="E9" s="185">
        <v>0.19811320754716982</v>
      </c>
    </row>
    <row r="10" spans="1:7" ht="15.75" thickBot="1">
      <c r="B10" s="326"/>
      <c r="C10" s="39" t="s">
        <v>37</v>
      </c>
      <c r="D10" s="184">
        <v>0.72853484297075077</v>
      </c>
      <c r="E10" s="185">
        <v>0.27146515702924923</v>
      </c>
    </row>
    <row r="11" spans="1:7" ht="15.75" thickBot="1">
      <c r="B11" s="324" t="s">
        <v>151</v>
      </c>
      <c r="C11" s="39" t="s">
        <v>35</v>
      </c>
      <c r="D11" s="184">
        <v>0.68316355659725347</v>
      </c>
      <c r="E11" s="185">
        <v>0.31683644340274647</v>
      </c>
    </row>
    <row r="12" spans="1:7" ht="15.75" thickBot="1">
      <c r="B12" s="325"/>
      <c r="C12" s="39" t="s">
        <v>36</v>
      </c>
      <c r="D12" s="184">
        <v>0.88070829450139798</v>
      </c>
      <c r="E12" s="185">
        <v>0.11929170549860205</v>
      </c>
    </row>
    <row r="13" spans="1:7" ht="15.75" thickBot="1">
      <c r="B13" s="326"/>
      <c r="C13" s="39" t="s">
        <v>37</v>
      </c>
      <c r="D13" s="184">
        <v>0.43991804266602386</v>
      </c>
      <c r="E13" s="185">
        <v>0.56008195733397614</v>
      </c>
    </row>
    <row r="14" spans="1:7" ht="15.75" thickBot="1">
      <c r="B14" s="14" t="s">
        <v>167</v>
      </c>
      <c r="C14" s="39" t="s">
        <v>35</v>
      </c>
      <c r="D14" s="184">
        <v>0.62273684210526314</v>
      </c>
      <c r="E14" s="185">
        <v>0.37726315789473686</v>
      </c>
    </row>
    <row r="15" spans="1:7" ht="15.75" thickBot="1">
      <c r="B15" s="14" t="s">
        <v>168</v>
      </c>
      <c r="C15" s="39" t="s">
        <v>36</v>
      </c>
      <c r="D15" s="184">
        <v>0.90625</v>
      </c>
      <c r="E15" s="185">
        <v>9.375E-2</v>
      </c>
    </row>
    <row r="16" spans="1:7" ht="15.75" thickBot="1">
      <c r="B16" s="9"/>
      <c r="C16" s="39" t="s">
        <v>37</v>
      </c>
      <c r="D16" s="184">
        <v>0.4569377990430622</v>
      </c>
      <c r="E16" s="185">
        <v>0.5430622009569378</v>
      </c>
    </row>
    <row r="17" spans="2:5" ht="15.75" thickBot="1">
      <c r="B17" s="324" t="s">
        <v>154</v>
      </c>
      <c r="C17" s="39" t="s">
        <v>35</v>
      </c>
      <c r="D17" s="184">
        <v>0.59493274945261188</v>
      </c>
      <c r="E17" s="185">
        <v>0.40506725054738818</v>
      </c>
    </row>
    <row r="18" spans="2:5" ht="15.75" thickBot="1">
      <c r="B18" s="325"/>
      <c r="C18" s="39" t="s">
        <v>36</v>
      </c>
      <c r="D18" s="184">
        <v>0.776173285198556</v>
      </c>
      <c r="E18" s="185">
        <v>0.22382671480144403</v>
      </c>
    </row>
    <row r="19" spans="2:5" ht="15.75" thickBot="1">
      <c r="B19" s="326"/>
      <c r="C19" s="39" t="s">
        <v>37</v>
      </c>
      <c r="D19" s="184">
        <v>0.61155606407322649</v>
      </c>
      <c r="E19" s="185">
        <v>0.38844393592677345</v>
      </c>
    </row>
    <row r="20" spans="2:5" ht="15.75" thickBot="1">
      <c r="B20" s="14" t="s">
        <v>152</v>
      </c>
      <c r="C20" s="39" t="s">
        <v>35</v>
      </c>
      <c r="D20" s="184">
        <v>0.6109031634870804</v>
      </c>
      <c r="E20" s="185">
        <v>0.3890968365129196</v>
      </c>
    </row>
    <row r="21" spans="2:5" ht="15.75" thickBot="1">
      <c r="B21" s="14" t="s">
        <v>153</v>
      </c>
      <c r="C21" s="39" t="s">
        <v>36</v>
      </c>
      <c r="D21" s="184">
        <v>0.85496183206106868</v>
      </c>
      <c r="E21" s="185">
        <v>0.14503816793893129</v>
      </c>
    </row>
    <row r="22" spans="2:5">
      <c r="B22" s="13"/>
      <c r="C22" s="41" t="s">
        <v>37</v>
      </c>
      <c r="D22" s="186">
        <v>0.59965184027284357</v>
      </c>
      <c r="E22" s="187">
        <v>0.40034815972715648</v>
      </c>
    </row>
  </sheetData>
  <mergeCells count="5">
    <mergeCell ref="B11:B13"/>
    <mergeCell ref="B17:B19"/>
    <mergeCell ref="B5:B7"/>
    <mergeCell ref="C5:C7"/>
    <mergeCell ref="B8:B10"/>
  </mergeCell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A5913-1754-44F1-BA66-D115CB290C5F}">
  <dimension ref="A2:G14"/>
  <sheetViews>
    <sheetView showGridLines="0" workbookViewId="0">
      <selection activeCell="J4" sqref="J4:M7"/>
    </sheetView>
  </sheetViews>
  <sheetFormatPr baseColWidth="10" defaultRowHeight="15"/>
  <cols>
    <col min="2" max="2" width="34" customWidth="1"/>
    <col min="3" max="3" width="13.5703125" customWidth="1"/>
  </cols>
  <sheetData>
    <row r="2" spans="1:7" ht="15" customHeight="1">
      <c r="A2" s="1"/>
      <c r="B2" s="192" t="s">
        <v>375</v>
      </c>
      <c r="C2" s="176"/>
      <c r="D2" s="176"/>
      <c r="E2" s="176"/>
      <c r="F2" s="176"/>
      <c r="G2" s="176"/>
    </row>
    <row r="3" spans="1:7">
      <c r="A3" s="1"/>
      <c r="B3" s="176"/>
      <c r="C3" s="176"/>
      <c r="D3" s="176"/>
      <c r="E3" s="176"/>
      <c r="F3" s="176"/>
      <c r="G3" s="176"/>
    </row>
    <row r="4" spans="1:7">
      <c r="A4" s="1"/>
      <c r="B4" s="176"/>
      <c r="C4" s="176"/>
      <c r="D4" s="176"/>
      <c r="E4" s="176"/>
      <c r="F4" s="176"/>
      <c r="G4" s="176"/>
    </row>
    <row r="5" spans="1:7">
      <c r="A5" s="1"/>
      <c r="B5" s="1"/>
      <c r="C5" s="1"/>
      <c r="D5" s="1"/>
    </row>
    <row r="6" spans="1:7" ht="15.75" thickBot="1">
      <c r="B6" s="42" t="s">
        <v>47</v>
      </c>
      <c r="C6" s="42" t="s">
        <v>35</v>
      </c>
      <c r="D6" s="42" t="s">
        <v>36</v>
      </c>
      <c r="E6" s="43" t="s">
        <v>37</v>
      </c>
    </row>
    <row r="7" spans="1:7" ht="15.75" thickBot="1">
      <c r="B7" s="44" t="s">
        <v>48</v>
      </c>
      <c r="C7" s="45">
        <v>71</v>
      </c>
      <c r="D7" s="45">
        <v>25</v>
      </c>
      <c r="E7" s="46">
        <v>1016</v>
      </c>
    </row>
    <row r="8" spans="1:7" ht="15.75" thickBot="1">
      <c r="B8" s="44" t="s">
        <v>49</v>
      </c>
      <c r="C8" s="45">
        <v>54</v>
      </c>
      <c r="D8" s="45">
        <v>11</v>
      </c>
      <c r="E8" s="46">
        <v>1356</v>
      </c>
    </row>
    <row r="9" spans="1:7" ht="15.75" thickBot="1">
      <c r="B9" s="44" t="s">
        <v>50</v>
      </c>
      <c r="C9" s="45">
        <v>34</v>
      </c>
      <c r="D9" s="45">
        <v>5</v>
      </c>
      <c r="E9" s="47">
        <v>837</v>
      </c>
    </row>
    <row r="10" spans="1:7" ht="15.75" thickBot="1">
      <c r="B10" s="44" t="s">
        <v>51</v>
      </c>
      <c r="C10" s="45">
        <v>473</v>
      </c>
      <c r="D10" s="45">
        <v>176</v>
      </c>
      <c r="E10" s="46">
        <v>12063</v>
      </c>
    </row>
    <row r="11" spans="1:7" ht="15.75" thickBot="1">
      <c r="B11" s="44" t="s">
        <v>52</v>
      </c>
      <c r="C11" s="45">
        <v>71</v>
      </c>
      <c r="D11" s="45">
        <v>13</v>
      </c>
      <c r="E11" s="46">
        <v>2568</v>
      </c>
    </row>
    <row r="12" spans="1:7" ht="15.75" thickBot="1">
      <c r="B12" s="44" t="s">
        <v>53</v>
      </c>
      <c r="C12" s="48">
        <v>689</v>
      </c>
      <c r="D12" s="48">
        <v>221</v>
      </c>
      <c r="E12" s="49">
        <v>16849</v>
      </c>
    </row>
    <row r="13" spans="1:7">
      <c r="B13" s="50" t="s">
        <v>169</v>
      </c>
      <c r="C13" s="188">
        <v>703</v>
      </c>
      <c r="D13" s="188">
        <v>230</v>
      </c>
      <c r="E13" s="190">
        <v>17840</v>
      </c>
    </row>
    <row r="14" spans="1:7">
      <c r="B14" s="50" t="s">
        <v>170</v>
      </c>
      <c r="C14" s="189"/>
      <c r="D14" s="189"/>
      <c r="E14" s="191"/>
    </row>
  </sheetData>
  <pageMargins left="0.7" right="0.7" top="0.78740157499999996" bottom="0.78740157499999996"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74C5C-5E64-49E4-8041-F53605DC5F32}">
  <dimension ref="A2:G16"/>
  <sheetViews>
    <sheetView showGridLines="0" workbookViewId="0">
      <selection activeCell="J4" sqref="J4:M7"/>
    </sheetView>
  </sheetViews>
  <sheetFormatPr baseColWidth="10" defaultRowHeight="15"/>
  <cols>
    <col min="2" max="2" width="15" customWidth="1"/>
    <col min="3" max="3" width="17.28515625" customWidth="1"/>
    <col min="4" max="4" width="18.28515625" customWidth="1"/>
    <col min="5" max="5" width="16.7109375" customWidth="1"/>
  </cols>
  <sheetData>
    <row r="2" spans="1:7" ht="15" customHeight="1">
      <c r="A2" s="1"/>
      <c r="B2" s="192" t="s">
        <v>376</v>
      </c>
      <c r="C2" s="176"/>
      <c r="D2" s="176"/>
      <c r="E2" s="176"/>
      <c r="F2" s="176"/>
      <c r="G2" s="176"/>
    </row>
    <row r="3" spans="1:7">
      <c r="A3" s="1"/>
      <c r="B3" s="176"/>
      <c r="C3" s="176"/>
      <c r="D3" s="176"/>
      <c r="E3" s="176"/>
      <c r="F3" s="176"/>
      <c r="G3" s="176"/>
    </row>
    <row r="4" spans="1:7">
      <c r="A4" s="1"/>
      <c r="B4" s="1"/>
      <c r="C4" s="1"/>
      <c r="D4" s="1"/>
      <c r="E4" s="1"/>
    </row>
    <row r="5" spans="1:7">
      <c r="A5" s="1"/>
      <c r="B5" s="1"/>
      <c r="C5" s="1"/>
      <c r="D5" s="1"/>
      <c r="E5" s="1"/>
    </row>
    <row r="6" spans="1:7" ht="21.75" thickBot="1">
      <c r="B6" s="7" t="s">
        <v>54</v>
      </c>
      <c r="C6" s="7" t="s">
        <v>171</v>
      </c>
      <c r="D6" s="7" t="s">
        <v>172</v>
      </c>
      <c r="E6" s="7" t="s">
        <v>173</v>
      </c>
      <c r="F6" s="8" t="s">
        <v>174</v>
      </c>
    </row>
    <row r="7" spans="1:7" ht="15.75" thickBot="1">
      <c r="B7" s="10" t="s">
        <v>55</v>
      </c>
      <c r="C7" s="184">
        <v>0.82339220259913359</v>
      </c>
      <c r="D7" s="184">
        <v>0.78260869565217395</v>
      </c>
      <c r="E7" s="184">
        <v>0.92247510668563304</v>
      </c>
      <c r="F7" s="185">
        <v>0.85280528052805282</v>
      </c>
    </row>
    <row r="8" spans="1:7" ht="15.75" thickBot="1">
      <c r="B8" s="10" t="s">
        <v>56</v>
      </c>
      <c r="C8" s="184">
        <v>0.9377692675921494</v>
      </c>
      <c r="D8" s="184">
        <v>0.81521739130434778</v>
      </c>
      <c r="E8" s="184">
        <v>0.95076530612244903</v>
      </c>
      <c r="F8" s="185">
        <v>0.93940552422823287</v>
      </c>
    </row>
    <row r="9" spans="1:7" ht="15.75" thickBot="1">
      <c r="B9" s="10" t="s">
        <v>57</v>
      </c>
      <c r="C9" s="184">
        <v>0.90502103786816268</v>
      </c>
      <c r="D9" s="184">
        <v>0.87858117326057295</v>
      </c>
      <c r="E9" s="184">
        <v>0.96065953138559446</v>
      </c>
      <c r="F9" s="185">
        <v>0.91936243718592969</v>
      </c>
    </row>
    <row r="10" spans="1:7" ht="15.75" thickBot="1">
      <c r="B10" s="10" t="s">
        <v>58</v>
      </c>
      <c r="C10" s="184">
        <v>0.9181299885974914</v>
      </c>
      <c r="D10" s="184">
        <v>0.71955719557195574</v>
      </c>
      <c r="E10" s="184">
        <v>0.96856396866840733</v>
      </c>
      <c r="F10" s="185">
        <v>0.92964050415353772</v>
      </c>
    </row>
    <row r="11" spans="1:7" ht="15.75" thickBot="1">
      <c r="B11" s="10" t="s">
        <v>59</v>
      </c>
      <c r="C11" s="184">
        <v>0.85451457684687238</v>
      </c>
      <c r="D11" s="184">
        <v>0.79654255319148937</v>
      </c>
      <c r="E11" s="184">
        <v>0.94802342606149337</v>
      </c>
      <c r="F11" s="185">
        <v>0.87459715639810431</v>
      </c>
    </row>
    <row r="12" spans="1:7" ht="15.75" thickBot="1">
      <c r="B12" s="10" t="s">
        <v>60</v>
      </c>
      <c r="C12" s="184">
        <v>0.89878400224924437</v>
      </c>
      <c r="D12" s="184">
        <v>0.58605974395448079</v>
      </c>
      <c r="E12" s="184">
        <v>0.89990430622009565</v>
      </c>
      <c r="F12" s="185">
        <v>0.89058313632781716</v>
      </c>
    </row>
    <row r="13" spans="1:7" ht="15.75" thickBot="1">
      <c r="B13" s="10" t="s">
        <v>61</v>
      </c>
      <c r="C13" s="184">
        <v>0.8988980421525623</v>
      </c>
      <c r="D13" s="184">
        <v>0.86454849498327757</v>
      </c>
      <c r="E13" s="184">
        <v>0.94178010471204188</v>
      </c>
      <c r="F13" s="185">
        <v>0.91141304347826091</v>
      </c>
    </row>
    <row r="14" spans="1:7" ht="15.75" thickBot="1">
      <c r="B14" s="10" t="s">
        <v>62</v>
      </c>
      <c r="C14" s="184">
        <v>0.86148325358851674</v>
      </c>
      <c r="D14" s="184">
        <v>0.60829493087557607</v>
      </c>
      <c r="E14" s="184">
        <v>0.89949466591802363</v>
      </c>
      <c r="F14" s="185">
        <v>0.86354807381029464</v>
      </c>
    </row>
    <row r="15" spans="1:7" ht="15.75" thickBot="1">
      <c r="B15" s="10" t="s">
        <v>63</v>
      </c>
      <c r="C15" s="184">
        <v>0.73287177268137893</v>
      </c>
      <c r="D15" s="184">
        <v>0.71875</v>
      </c>
      <c r="E15" s="184">
        <v>0.86861632474901784</v>
      </c>
      <c r="F15" s="185">
        <v>0.76457352533924117</v>
      </c>
    </row>
    <row r="16" spans="1:7">
      <c r="B16" s="14" t="s">
        <v>64</v>
      </c>
      <c r="C16" s="195">
        <v>0.86419015265894983</v>
      </c>
      <c r="D16" s="195">
        <v>0.751436515291937</v>
      </c>
      <c r="E16" s="195">
        <v>0.92943684566024987</v>
      </c>
      <c r="F16" s="196">
        <v>0.88094932735728704</v>
      </c>
    </row>
  </sheetData>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0B2A-89C6-45C3-8E6F-FCC16BA4B467}">
  <dimension ref="B2:G18"/>
  <sheetViews>
    <sheetView showGridLines="0" workbookViewId="0">
      <selection activeCell="J4" sqref="J4:M7"/>
    </sheetView>
  </sheetViews>
  <sheetFormatPr baseColWidth="10" defaultRowHeight="15"/>
  <cols>
    <col min="2" max="2" width="32.28515625" customWidth="1"/>
    <col min="3" max="3" width="15.5703125" customWidth="1"/>
    <col min="4" max="4" width="14.7109375" customWidth="1"/>
  </cols>
  <sheetData>
    <row r="2" spans="2:7" ht="18.75" customHeight="1">
      <c r="B2" s="192" t="s">
        <v>378</v>
      </c>
      <c r="C2" s="176"/>
      <c r="D2" s="176"/>
      <c r="E2" s="176"/>
      <c r="F2" s="176"/>
      <c r="G2" s="176"/>
    </row>
    <row r="3" spans="2:7">
      <c r="B3" s="176"/>
      <c r="C3" s="176"/>
      <c r="D3" s="176"/>
      <c r="E3" s="176"/>
      <c r="F3" s="176"/>
      <c r="G3" s="176"/>
    </row>
    <row r="6" spans="2:7" ht="21" customHeight="1">
      <c r="B6" s="327" t="s">
        <v>65</v>
      </c>
      <c r="C6" s="329" t="s">
        <v>178</v>
      </c>
      <c r="D6" s="331" t="s">
        <v>179</v>
      </c>
    </row>
    <row r="7" spans="2:7">
      <c r="B7" s="327"/>
      <c r="C7" s="329"/>
      <c r="D7" s="331"/>
    </row>
    <row r="8" spans="2:7" ht="15.75" thickBot="1">
      <c r="B8" s="328"/>
      <c r="C8" s="330"/>
      <c r="D8" s="332"/>
    </row>
    <row r="9" spans="2:7" ht="15.75" thickBot="1">
      <c r="B9" s="10" t="s">
        <v>68</v>
      </c>
      <c r="C9" s="11">
        <v>8451</v>
      </c>
      <c r="D9" s="197">
        <v>7.6433985131052942E-2</v>
      </c>
    </row>
    <row r="10" spans="2:7" ht="21.75" thickBot="1">
      <c r="B10" s="10" t="s">
        <v>175</v>
      </c>
      <c r="C10" s="11">
        <v>5003</v>
      </c>
      <c r="D10" s="197">
        <v>4.5248991552556843E-2</v>
      </c>
    </row>
    <row r="11" spans="2:7" ht="15.75" thickBot="1">
      <c r="B11" s="10" t="s">
        <v>176</v>
      </c>
      <c r="C11" s="11">
        <v>4960</v>
      </c>
      <c r="D11" s="197">
        <v>4.4860083569994394E-2</v>
      </c>
    </row>
    <row r="12" spans="2:7" ht="15.75" thickBot="1">
      <c r="B12" s="10" t="s">
        <v>72</v>
      </c>
      <c r="C12" s="11">
        <v>3828</v>
      </c>
      <c r="D12" s="197">
        <v>3.4621854819745675E-2</v>
      </c>
    </row>
    <row r="13" spans="2:7" ht="15.75" thickBot="1">
      <c r="B13" s="10" t="s">
        <v>67</v>
      </c>
      <c r="C13" s="11">
        <v>2826</v>
      </c>
      <c r="D13" s="197">
        <v>2.5559394388871805E-2</v>
      </c>
    </row>
    <row r="14" spans="2:7" ht="15.75" thickBot="1">
      <c r="B14" s="10" t="s">
        <v>70</v>
      </c>
      <c r="C14" s="11">
        <v>2327</v>
      </c>
      <c r="D14" s="197">
        <v>2.1046252916809869E-2</v>
      </c>
    </row>
    <row r="15" spans="2:7" ht="15.75" thickBot="1">
      <c r="B15" s="10" t="s">
        <v>66</v>
      </c>
      <c r="C15" s="11">
        <v>1497</v>
      </c>
      <c r="D15" s="197">
        <v>1.3539424416185808E-2</v>
      </c>
    </row>
    <row r="16" spans="2:7" ht="15.75" thickBot="1">
      <c r="B16" s="10" t="s">
        <v>71</v>
      </c>
      <c r="C16" s="11">
        <v>1123</v>
      </c>
      <c r="D16" s="197">
        <v>1.015682940506123E-2</v>
      </c>
    </row>
    <row r="17" spans="2:4" ht="15.75" thickBot="1">
      <c r="B17" s="10" t="s">
        <v>69</v>
      </c>
      <c r="C17" s="23">
        <v>759</v>
      </c>
      <c r="D17" s="197" t="s">
        <v>377</v>
      </c>
    </row>
    <row r="18" spans="2:4">
      <c r="B18" s="14" t="s">
        <v>177</v>
      </c>
      <c r="C18" s="27">
        <v>515</v>
      </c>
      <c r="D18" s="198" t="s">
        <v>377</v>
      </c>
    </row>
  </sheetData>
  <mergeCells count="3">
    <mergeCell ref="B6:B8"/>
    <mergeCell ref="C6:C8"/>
    <mergeCell ref="D6:D8"/>
  </mergeCells>
  <pageMargins left="0.7" right="0.7" top="0.78740157499999996" bottom="0.78740157499999996"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C0C90-6D9C-489A-9532-546E8A651E48}">
  <dimension ref="A2:G12"/>
  <sheetViews>
    <sheetView showGridLines="0" workbookViewId="0">
      <selection activeCell="J4" sqref="J4:M7"/>
    </sheetView>
  </sheetViews>
  <sheetFormatPr baseColWidth="10" defaultRowHeight="15"/>
  <cols>
    <col min="3" max="3" width="14.5703125" customWidth="1"/>
    <col min="4" max="4" width="14.140625" customWidth="1"/>
    <col min="5" max="5" width="14.5703125" customWidth="1"/>
    <col min="6" max="6" width="14.28515625" customWidth="1"/>
    <col min="7" max="7" width="12.42578125" customWidth="1"/>
  </cols>
  <sheetData>
    <row r="2" spans="1:7" ht="15" customHeight="1">
      <c r="A2" s="1"/>
      <c r="B2" s="192" t="s">
        <v>397</v>
      </c>
      <c r="C2" s="176"/>
      <c r="D2" s="176"/>
      <c r="E2" s="176"/>
      <c r="F2" s="176"/>
      <c r="G2" s="176"/>
    </row>
    <row r="3" spans="1:7">
      <c r="A3" s="1"/>
      <c r="B3" s="176"/>
      <c r="C3" s="176"/>
      <c r="D3" s="176"/>
      <c r="E3" s="176"/>
      <c r="F3" s="176"/>
      <c r="G3" s="176"/>
    </row>
    <row r="4" spans="1:7">
      <c r="A4" s="1"/>
      <c r="B4" s="1"/>
      <c r="C4" s="1"/>
      <c r="D4" s="1"/>
    </row>
    <row r="5" spans="1:7">
      <c r="A5" s="1"/>
      <c r="B5" s="1"/>
      <c r="C5" s="1"/>
      <c r="D5" s="1"/>
    </row>
    <row r="6" spans="1:7" ht="15.75" thickBot="1">
      <c r="B6" s="7" t="s">
        <v>38</v>
      </c>
      <c r="C6" s="7" t="s">
        <v>35</v>
      </c>
      <c r="D6" s="7" t="s">
        <v>36</v>
      </c>
      <c r="E6" s="8" t="s">
        <v>37</v>
      </c>
    </row>
    <row r="7" spans="1:7" ht="15.75" thickBot="1">
      <c r="B7" s="10" t="s">
        <v>180</v>
      </c>
      <c r="C7" s="23" t="s">
        <v>379</v>
      </c>
      <c r="D7" s="23" t="s">
        <v>380</v>
      </c>
      <c r="E7" s="12" t="s">
        <v>381</v>
      </c>
    </row>
    <row r="8" spans="1:7" ht="15.75" thickBot="1">
      <c r="B8" s="10" t="s">
        <v>181</v>
      </c>
      <c r="C8" s="23" t="s">
        <v>382</v>
      </c>
      <c r="D8" s="23" t="s">
        <v>383</v>
      </c>
      <c r="E8" s="12" t="s">
        <v>384</v>
      </c>
    </row>
    <row r="9" spans="1:7" ht="15.75" thickBot="1">
      <c r="B9" s="10" t="s">
        <v>143</v>
      </c>
      <c r="C9" s="23" t="s">
        <v>385</v>
      </c>
      <c r="D9" s="23" t="s">
        <v>386</v>
      </c>
      <c r="E9" s="12" t="s">
        <v>387</v>
      </c>
    </row>
    <row r="10" spans="1:7" ht="15.75" thickBot="1">
      <c r="B10" s="10" t="s">
        <v>144</v>
      </c>
      <c r="C10" s="23" t="s">
        <v>388</v>
      </c>
      <c r="D10" s="23" t="s">
        <v>389</v>
      </c>
      <c r="E10" s="12" t="s">
        <v>390</v>
      </c>
    </row>
    <row r="11" spans="1:7" ht="15.75" thickBot="1">
      <c r="B11" s="10" t="s">
        <v>145</v>
      </c>
      <c r="C11" s="23" t="s">
        <v>391</v>
      </c>
      <c r="D11" s="23" t="s">
        <v>392</v>
      </c>
      <c r="E11" s="12" t="s">
        <v>393</v>
      </c>
    </row>
    <row r="12" spans="1:7">
      <c r="B12" s="14" t="s">
        <v>73</v>
      </c>
      <c r="C12" s="27" t="s">
        <v>394</v>
      </c>
      <c r="D12" s="27" t="s">
        <v>395</v>
      </c>
      <c r="E12" s="16" t="s">
        <v>396</v>
      </c>
    </row>
  </sheetData>
  <pageMargins left="0.7" right="0.7" top="0.78740157499999996" bottom="0.78740157499999996"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7757-51EA-48EB-A949-CF68AD9032A3}">
  <dimension ref="B2:K9"/>
  <sheetViews>
    <sheetView showGridLines="0" topLeftCell="A3" workbookViewId="0">
      <selection activeCell="N7" sqref="N7:Q10"/>
    </sheetView>
  </sheetViews>
  <sheetFormatPr baseColWidth="10" defaultRowHeight="15"/>
  <sheetData>
    <row r="2" spans="2:11" ht="15" customHeight="1">
      <c r="B2" s="192" t="s">
        <v>398</v>
      </c>
      <c r="C2" s="176"/>
      <c r="D2" s="176"/>
      <c r="E2" s="176"/>
      <c r="F2" s="176"/>
      <c r="G2" s="176"/>
    </row>
    <row r="3" spans="2:11">
      <c r="B3" s="176"/>
      <c r="C3" s="176"/>
      <c r="D3" s="176"/>
      <c r="E3" s="176"/>
      <c r="F3" s="176"/>
      <c r="G3" s="176"/>
    </row>
    <row r="6" spans="2:11" ht="15.75" thickBot="1">
      <c r="B6" s="7" t="s">
        <v>26</v>
      </c>
      <c r="C6" s="7" t="s">
        <v>74</v>
      </c>
      <c r="D6" s="7" t="s">
        <v>75</v>
      </c>
      <c r="E6" s="7" t="s">
        <v>76</v>
      </c>
      <c r="F6" s="7" t="s">
        <v>77</v>
      </c>
      <c r="G6" s="7" t="s">
        <v>78</v>
      </c>
      <c r="H6" s="7" t="s">
        <v>79</v>
      </c>
      <c r="I6" s="7" t="s">
        <v>61</v>
      </c>
      <c r="J6" s="7" t="s">
        <v>80</v>
      </c>
      <c r="K6" s="8" t="s">
        <v>63</v>
      </c>
    </row>
    <row r="7" spans="2:11" ht="15.75" thickBot="1">
      <c r="B7" s="10" t="s">
        <v>35</v>
      </c>
      <c r="C7" s="199">
        <v>100.61679440186604</v>
      </c>
      <c r="D7" s="199">
        <v>90.911760012765285</v>
      </c>
      <c r="E7" s="199">
        <v>96.69712779086727</v>
      </c>
      <c r="F7" s="199">
        <v>87.249087799315845</v>
      </c>
      <c r="G7" s="199">
        <v>80.877299745258981</v>
      </c>
      <c r="H7" s="199">
        <v>89.252899416602233</v>
      </c>
      <c r="I7" s="199">
        <v>83.018080667593878</v>
      </c>
      <c r="J7" s="199">
        <v>98.056206649127006</v>
      </c>
      <c r="K7" s="200">
        <v>96.435405548343667</v>
      </c>
    </row>
    <row r="8" spans="2:11" ht="15.75" thickBot="1">
      <c r="B8" s="10" t="s">
        <v>36</v>
      </c>
      <c r="C8" s="199">
        <v>2188.050724637681</v>
      </c>
      <c r="D8" s="199">
        <v>2064.289855072464</v>
      </c>
      <c r="E8" s="199">
        <v>2351.6002728512963</v>
      </c>
      <c r="F8" s="199">
        <v>1882.3480934809347</v>
      </c>
      <c r="G8" s="199">
        <v>759.94547872340422</v>
      </c>
      <c r="H8" s="199">
        <v>1806.2603129445235</v>
      </c>
      <c r="I8" s="199">
        <v>1297.608695652174</v>
      </c>
      <c r="J8" s="199">
        <v>1889.2764976958526</v>
      </c>
      <c r="K8" s="200">
        <v>1649.4736842105262</v>
      </c>
    </row>
    <row r="9" spans="2:11">
      <c r="B9" s="14" t="s">
        <v>37</v>
      </c>
      <c r="C9" s="201">
        <v>214.7588904694168</v>
      </c>
      <c r="D9" s="201">
        <v>145.34285714285716</v>
      </c>
      <c r="E9" s="201">
        <v>249.3090830199595</v>
      </c>
      <c r="F9" s="201">
        <v>159.81088137009189</v>
      </c>
      <c r="G9" s="201">
        <v>209.17972181551977</v>
      </c>
      <c r="H9" s="201">
        <v>121.51205741626794</v>
      </c>
      <c r="I9" s="201">
        <v>162.50680628272252</v>
      </c>
      <c r="J9" s="201">
        <v>230.19258843346435</v>
      </c>
      <c r="K9" s="202">
        <v>291.83180561617922</v>
      </c>
    </row>
  </sheetData>
  <pageMargins left="0.7" right="0.7" top="0.78740157499999996" bottom="0.78740157499999996"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AD417-039A-4900-8868-0F900C7B29FF}">
  <dimension ref="B2:H22"/>
  <sheetViews>
    <sheetView showGridLines="0" topLeftCell="A3" workbookViewId="0">
      <selection activeCell="J4" sqref="J4:M7"/>
    </sheetView>
  </sheetViews>
  <sheetFormatPr baseColWidth="10" defaultRowHeight="15"/>
  <sheetData>
    <row r="2" spans="2:8" ht="15.75" customHeight="1">
      <c r="B2" s="192" t="s">
        <v>401</v>
      </c>
      <c r="C2" s="176"/>
      <c r="D2" s="176"/>
      <c r="E2" s="176"/>
      <c r="F2" s="176"/>
      <c r="G2" s="176"/>
      <c r="H2" s="176"/>
    </row>
    <row r="3" spans="2:8">
      <c r="B3" s="176"/>
      <c r="C3" s="176"/>
      <c r="D3" s="176"/>
      <c r="E3" s="176"/>
      <c r="F3" s="176"/>
      <c r="G3" s="176"/>
      <c r="H3" s="176"/>
    </row>
    <row r="4" spans="2:8">
      <c r="B4" s="176"/>
      <c r="C4" s="176"/>
      <c r="D4" s="176"/>
      <c r="E4" s="176"/>
      <c r="F4" s="176"/>
      <c r="G4" s="176"/>
      <c r="H4" s="176"/>
    </row>
    <row r="6" spans="2:8" ht="42.75" thickBot="1">
      <c r="B6" s="7" t="s">
        <v>0</v>
      </c>
      <c r="C6" s="7" t="s">
        <v>9</v>
      </c>
      <c r="D6" s="7" t="s">
        <v>81</v>
      </c>
      <c r="E6" s="7" t="s">
        <v>82</v>
      </c>
      <c r="F6" s="7" t="s">
        <v>399</v>
      </c>
      <c r="G6" s="7" t="s">
        <v>97</v>
      </c>
      <c r="H6" s="8" t="s">
        <v>98</v>
      </c>
    </row>
    <row r="7" spans="2:8" ht="15.75" thickBot="1">
      <c r="B7" s="10" t="s">
        <v>83</v>
      </c>
      <c r="C7" s="11">
        <v>6955</v>
      </c>
      <c r="D7" s="11">
        <v>6419</v>
      </c>
      <c r="E7" s="23">
        <v>536</v>
      </c>
      <c r="F7" s="23" t="s">
        <v>400</v>
      </c>
      <c r="G7" s="206">
        <v>0.92293314162473039</v>
      </c>
      <c r="H7" s="197">
        <v>7.7066858375269595E-2</v>
      </c>
    </row>
    <row r="8" spans="2:8" ht="15.75" thickBot="1">
      <c r="B8" s="10" t="s">
        <v>84</v>
      </c>
      <c r="C8" s="11">
        <v>2047</v>
      </c>
      <c r="D8" s="11">
        <v>1963</v>
      </c>
      <c r="E8" s="23">
        <v>84</v>
      </c>
      <c r="F8" s="23" t="s">
        <v>400</v>
      </c>
      <c r="G8" s="206">
        <v>0.95896433805569126</v>
      </c>
      <c r="H8" s="197">
        <v>4.1035661944308743E-2</v>
      </c>
    </row>
    <row r="9" spans="2:8" ht="15.75" thickBot="1">
      <c r="B9" s="10" t="s">
        <v>85</v>
      </c>
      <c r="C9" s="11">
        <v>4910</v>
      </c>
      <c r="D9" s="11">
        <v>4608</v>
      </c>
      <c r="E9" s="23">
        <v>302</v>
      </c>
      <c r="F9" s="23" t="s">
        <v>400</v>
      </c>
      <c r="G9" s="206">
        <v>0.93849287169042772</v>
      </c>
      <c r="H9" s="197">
        <v>6.15071283095723E-2</v>
      </c>
    </row>
    <row r="10" spans="2:8" ht="15.75" thickBot="1">
      <c r="B10" s="10" t="s">
        <v>86</v>
      </c>
      <c r="C10" s="11">
        <v>2468</v>
      </c>
      <c r="D10" s="11">
        <v>2363</v>
      </c>
      <c r="E10" s="23">
        <v>105</v>
      </c>
      <c r="F10" s="23" t="s">
        <v>400</v>
      </c>
      <c r="G10" s="206">
        <v>0.9574554294975689</v>
      </c>
      <c r="H10" s="197">
        <v>4.2544570502431121E-2</v>
      </c>
    </row>
    <row r="11" spans="2:8" ht="15.75" thickBot="1">
      <c r="B11" s="10" t="s">
        <v>87</v>
      </c>
      <c r="C11" s="23">
        <v>439</v>
      </c>
      <c r="D11" s="23">
        <v>423</v>
      </c>
      <c r="E11" s="23">
        <v>16</v>
      </c>
      <c r="F11" s="23" t="s">
        <v>400</v>
      </c>
      <c r="G11" s="206">
        <v>0.96355353075170846</v>
      </c>
      <c r="H11" s="197">
        <v>3.644646924829157E-2</v>
      </c>
    </row>
    <row r="12" spans="2:8" ht="15.75" thickBot="1">
      <c r="B12" s="10" t="s">
        <v>88</v>
      </c>
      <c r="C12" s="11">
        <v>19061</v>
      </c>
      <c r="D12" s="11">
        <v>13894</v>
      </c>
      <c r="E12" s="11">
        <v>5167</v>
      </c>
      <c r="F12" s="11" t="s">
        <v>400</v>
      </c>
      <c r="G12" s="206">
        <v>0.72892293164052258</v>
      </c>
      <c r="H12" s="197">
        <v>0.27107706835947748</v>
      </c>
    </row>
    <row r="13" spans="2:8" ht="15.75" thickBot="1">
      <c r="B13" s="10" t="s">
        <v>89</v>
      </c>
      <c r="C13" s="11">
        <v>5953</v>
      </c>
      <c r="D13" s="11">
        <v>4579</v>
      </c>
      <c r="E13" s="11">
        <v>1374</v>
      </c>
      <c r="F13" s="11" t="s">
        <v>400</v>
      </c>
      <c r="G13" s="206">
        <v>0.76919200403158072</v>
      </c>
      <c r="H13" s="197">
        <v>0.23080799596841928</v>
      </c>
    </row>
    <row r="14" spans="2:8">
      <c r="B14" s="25" t="s">
        <v>26</v>
      </c>
      <c r="C14" s="203">
        <v>41803</v>
      </c>
      <c r="D14" s="203">
        <v>34223</v>
      </c>
      <c r="E14" s="203">
        <v>7580</v>
      </c>
      <c r="F14" s="86" t="s">
        <v>400</v>
      </c>
      <c r="G14" s="207">
        <v>0.81867330095926127</v>
      </c>
      <c r="H14" s="208">
        <v>0.1813266990407387</v>
      </c>
    </row>
    <row r="15" spans="2:8" ht="21.75" thickBot="1">
      <c r="B15" s="22" t="s">
        <v>27</v>
      </c>
      <c r="C15" s="204"/>
      <c r="D15" s="204"/>
      <c r="E15" s="204"/>
      <c r="F15" s="88"/>
      <c r="G15" s="89"/>
      <c r="H15" s="90"/>
    </row>
    <row r="16" spans="2:8">
      <c r="B16" s="25" t="s">
        <v>90</v>
      </c>
      <c r="C16" s="203">
        <v>41833</v>
      </c>
      <c r="D16" s="203">
        <v>34249</v>
      </c>
      <c r="E16" s="203">
        <v>7584</v>
      </c>
      <c r="F16" s="86" t="s">
        <v>400</v>
      </c>
      <c r="G16" s="207">
        <v>0.81867330095926127</v>
      </c>
      <c r="H16" s="208">
        <v>0.1813266990407387</v>
      </c>
    </row>
    <row r="17" spans="2:8" ht="21">
      <c r="B17" s="25" t="s">
        <v>16</v>
      </c>
      <c r="C17" s="205"/>
      <c r="D17" s="205"/>
      <c r="E17" s="205"/>
      <c r="F17" s="87"/>
      <c r="G17" s="209"/>
      <c r="H17" s="210"/>
    </row>
    <row r="21" spans="2:8">
      <c r="B21" s="51" t="s">
        <v>182</v>
      </c>
    </row>
    <row r="22" spans="2:8">
      <c r="B22" s="51" t="s">
        <v>183</v>
      </c>
    </row>
  </sheetData>
  <hyperlinks>
    <hyperlink ref="B21" location="_ftnref1" display="_ftnref1" xr:uid="{09155249-CD2A-4953-94A8-D34E397E58E6}"/>
    <hyperlink ref="B22" location="_ftnref2" display="_ftnref2" xr:uid="{9D5B50FF-E016-4E12-BE76-F56241B3E8B8}"/>
  </hyperlinks>
  <pageMargins left="0.7" right="0.7" top="0.78740157499999996" bottom="0.78740157499999996"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C0A68-E93B-4D0E-88EF-7CAA57EC64B7}">
  <dimension ref="B2:I16"/>
  <sheetViews>
    <sheetView showGridLines="0" workbookViewId="0">
      <selection activeCell="J4" sqref="J4:M7"/>
    </sheetView>
  </sheetViews>
  <sheetFormatPr baseColWidth="10" defaultRowHeight="15"/>
  <cols>
    <col min="2" max="2" width="14.5703125" customWidth="1"/>
    <col min="3" max="3" width="18.140625" customWidth="1"/>
  </cols>
  <sheetData>
    <row r="2" spans="2:9" ht="15" customHeight="1">
      <c r="B2" s="176" t="s">
        <v>472</v>
      </c>
      <c r="C2" s="176"/>
      <c r="D2" s="176"/>
      <c r="E2" s="176"/>
      <c r="F2" s="176"/>
      <c r="G2" s="176"/>
    </row>
    <row r="3" spans="2:9">
      <c r="B3" s="176"/>
      <c r="C3" s="176"/>
      <c r="D3" s="176"/>
      <c r="E3" s="176"/>
      <c r="F3" s="176"/>
      <c r="G3" s="176"/>
    </row>
    <row r="4" spans="2:9">
      <c r="F4" s="1"/>
    </row>
    <row r="5" spans="2:9">
      <c r="F5" s="1"/>
    </row>
    <row r="6" spans="2:9" ht="15.75" thickBot="1">
      <c r="B6" s="163" t="s">
        <v>38</v>
      </c>
      <c r="C6" s="161" t="s">
        <v>83</v>
      </c>
      <c r="D6" s="161" t="s">
        <v>84</v>
      </c>
      <c r="E6" s="161" t="s">
        <v>85</v>
      </c>
      <c r="F6" s="161" t="s">
        <v>86</v>
      </c>
      <c r="G6" s="161" t="s">
        <v>91</v>
      </c>
      <c r="H6" s="161" t="s">
        <v>88</v>
      </c>
      <c r="I6" s="162" t="s">
        <v>89</v>
      </c>
    </row>
    <row r="7" spans="2:9" ht="15.75" thickBot="1">
      <c r="B7" s="164" t="s">
        <v>220</v>
      </c>
      <c r="C7" s="157" t="s">
        <v>402</v>
      </c>
      <c r="D7" s="157" t="s">
        <v>403</v>
      </c>
      <c r="E7" s="157" t="s">
        <v>404</v>
      </c>
      <c r="F7" s="157" t="s">
        <v>405</v>
      </c>
      <c r="G7" s="157" t="s">
        <v>406</v>
      </c>
      <c r="H7" s="157" t="s">
        <v>407</v>
      </c>
      <c r="I7" s="158" t="s">
        <v>408</v>
      </c>
    </row>
    <row r="8" spans="2:9" ht="15.75" thickBot="1">
      <c r="B8" s="164" t="s">
        <v>224</v>
      </c>
      <c r="C8" s="157" t="s">
        <v>409</v>
      </c>
      <c r="D8" s="157" t="s">
        <v>410</v>
      </c>
      <c r="E8" s="157" t="s">
        <v>411</v>
      </c>
      <c r="F8" s="157" t="s">
        <v>412</v>
      </c>
      <c r="G8" s="157" t="s">
        <v>413</v>
      </c>
      <c r="H8" s="157" t="s">
        <v>414</v>
      </c>
      <c r="I8" s="158" t="s">
        <v>415</v>
      </c>
    </row>
    <row r="9" spans="2:9" ht="15.75" thickBot="1">
      <c r="B9" s="164" t="s">
        <v>228</v>
      </c>
      <c r="C9" s="157" t="s">
        <v>416</v>
      </c>
      <c r="D9" s="157" t="s">
        <v>417</v>
      </c>
      <c r="E9" s="157" t="s">
        <v>418</v>
      </c>
      <c r="F9" s="157" t="s">
        <v>419</v>
      </c>
      <c r="G9" s="157" t="s">
        <v>420</v>
      </c>
      <c r="H9" s="157" t="s">
        <v>421</v>
      </c>
      <c r="I9" s="158" t="s">
        <v>422</v>
      </c>
    </row>
    <row r="10" spans="2:9" ht="15.75" thickBot="1">
      <c r="B10" s="164" t="s">
        <v>232</v>
      </c>
      <c r="C10" s="157" t="s">
        <v>423</v>
      </c>
      <c r="D10" s="157" t="s">
        <v>424</v>
      </c>
      <c r="E10" s="157" t="s">
        <v>425</v>
      </c>
      <c r="F10" s="157" t="s">
        <v>426</v>
      </c>
      <c r="G10" s="157" t="s">
        <v>427</v>
      </c>
      <c r="H10" s="157" t="s">
        <v>428</v>
      </c>
      <c r="I10" s="158" t="s">
        <v>429</v>
      </c>
    </row>
    <row r="11" spans="2:9" ht="15.75" thickBot="1">
      <c r="B11" s="164" t="s">
        <v>236</v>
      </c>
      <c r="C11" s="157" t="s">
        <v>430</v>
      </c>
      <c r="D11" s="157" t="s">
        <v>431</v>
      </c>
      <c r="E11" s="157" t="s">
        <v>432</v>
      </c>
      <c r="F11" s="157" t="s">
        <v>433</v>
      </c>
      <c r="G11" s="157" t="s">
        <v>434</v>
      </c>
      <c r="H11" s="157" t="s">
        <v>435</v>
      </c>
      <c r="I11" s="158" t="s">
        <v>436</v>
      </c>
    </row>
    <row r="12" spans="2:9" ht="15.75" thickBot="1">
      <c r="B12" s="164" t="s">
        <v>240</v>
      </c>
      <c r="C12" s="157" t="s">
        <v>437</v>
      </c>
      <c r="D12" s="157" t="s">
        <v>438</v>
      </c>
      <c r="E12" s="157" t="s">
        <v>439</v>
      </c>
      <c r="F12" s="157" t="s">
        <v>440</v>
      </c>
      <c r="G12" s="157" t="s">
        <v>441</v>
      </c>
      <c r="H12" s="157" t="s">
        <v>442</v>
      </c>
      <c r="I12" s="158" t="s">
        <v>443</v>
      </c>
    </row>
    <row r="13" spans="2:9" ht="15.75" thickBot="1">
      <c r="B13" s="164" t="s">
        <v>244</v>
      </c>
      <c r="C13" s="157" t="s">
        <v>444</v>
      </c>
      <c r="D13" s="157" t="s">
        <v>445</v>
      </c>
      <c r="E13" s="157" t="s">
        <v>446</v>
      </c>
      <c r="F13" s="157" t="s">
        <v>447</v>
      </c>
      <c r="G13" s="157" t="s">
        <v>448</v>
      </c>
      <c r="H13" s="157" t="s">
        <v>449</v>
      </c>
      <c r="I13" s="158" t="s">
        <v>450</v>
      </c>
    </row>
    <row r="14" spans="2:9" ht="15.75" thickBot="1">
      <c r="B14" s="164" t="s">
        <v>248</v>
      </c>
      <c r="C14" s="157" t="s">
        <v>451</v>
      </c>
      <c r="D14" s="157" t="s">
        <v>452</v>
      </c>
      <c r="E14" s="157" t="s">
        <v>453</v>
      </c>
      <c r="F14" s="157" t="s">
        <v>454</v>
      </c>
      <c r="G14" s="157" t="s">
        <v>455</v>
      </c>
      <c r="H14" s="157" t="s">
        <v>456</v>
      </c>
      <c r="I14" s="158" t="s">
        <v>457</v>
      </c>
    </row>
    <row r="15" spans="2:9" ht="15.75" thickBot="1">
      <c r="B15" s="164" t="s">
        <v>252</v>
      </c>
      <c r="C15" s="157" t="s">
        <v>458</v>
      </c>
      <c r="D15" s="157" t="s">
        <v>459</v>
      </c>
      <c r="E15" s="157" t="s">
        <v>460</v>
      </c>
      <c r="F15" s="157" t="s">
        <v>461</v>
      </c>
      <c r="G15" s="157" t="s">
        <v>462</v>
      </c>
      <c r="H15" s="157" t="s">
        <v>463</v>
      </c>
      <c r="I15" s="158" t="s">
        <v>464</v>
      </c>
    </row>
    <row r="16" spans="2:9">
      <c r="B16" s="165" t="s">
        <v>255</v>
      </c>
      <c r="C16" s="159" t="s">
        <v>465</v>
      </c>
      <c r="D16" s="159" t="s">
        <v>466</v>
      </c>
      <c r="E16" s="159" t="s">
        <v>467</v>
      </c>
      <c r="F16" s="159" t="s">
        <v>468</v>
      </c>
      <c r="G16" s="159" t="s">
        <v>469</v>
      </c>
      <c r="H16" s="159" t="s">
        <v>470</v>
      </c>
      <c r="I16" s="160" t="s">
        <v>471</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5DC0-01CF-4F44-8996-D11BA558B47F}">
  <dimension ref="B2:I15"/>
  <sheetViews>
    <sheetView showGridLines="0" workbookViewId="0">
      <selection activeCell="H5" sqref="H5:K8"/>
    </sheetView>
  </sheetViews>
  <sheetFormatPr baseColWidth="10" defaultRowHeight="15"/>
  <cols>
    <col min="2" max="2" width="12.42578125" customWidth="1"/>
    <col min="5" max="5" width="11.7109375" bestFit="1" customWidth="1"/>
  </cols>
  <sheetData>
    <row r="2" spans="2:9">
      <c r="B2" s="192" t="s">
        <v>119</v>
      </c>
    </row>
    <row r="3" spans="2:9" ht="15" customHeight="1">
      <c r="C3" s="175"/>
      <c r="D3" s="175"/>
      <c r="E3" s="175"/>
      <c r="F3" s="175"/>
      <c r="G3" s="175"/>
      <c r="H3" s="175"/>
      <c r="I3" s="175"/>
    </row>
    <row r="4" spans="2:9">
      <c r="B4" s="175"/>
      <c r="C4" s="175"/>
      <c r="D4" s="175"/>
      <c r="E4" s="175"/>
      <c r="F4" s="175"/>
      <c r="G4" s="175"/>
      <c r="H4" s="175"/>
      <c r="I4" s="175"/>
    </row>
    <row r="6" spans="2:9" ht="15.75" thickBot="1">
      <c r="B6" s="7" t="s">
        <v>120</v>
      </c>
      <c r="C6" s="7" t="s">
        <v>121</v>
      </c>
      <c r="D6" s="7" t="s">
        <v>122</v>
      </c>
      <c r="E6" s="8" t="s">
        <v>123</v>
      </c>
    </row>
    <row r="7" spans="2:9" ht="15.75" thickBot="1">
      <c r="B7" s="18" t="s">
        <v>124</v>
      </c>
      <c r="C7" s="11">
        <v>435732</v>
      </c>
      <c r="D7" s="11">
        <v>157315</v>
      </c>
      <c r="E7" s="12">
        <v>2.8</v>
      </c>
    </row>
    <row r="8" spans="2:9" ht="15.75" thickBot="1">
      <c r="B8" s="18">
        <v>2019</v>
      </c>
      <c r="C8" s="11">
        <v>1943236</v>
      </c>
      <c r="D8" s="11">
        <v>238995</v>
      </c>
      <c r="E8" s="12">
        <v>8.1</v>
      </c>
    </row>
    <row r="9" spans="2:9" ht="15.75" thickBot="1">
      <c r="B9" s="18">
        <v>2020</v>
      </c>
      <c r="C9" s="11">
        <v>1564051</v>
      </c>
      <c r="D9" s="11">
        <v>156005</v>
      </c>
      <c r="E9" s="12">
        <v>10</v>
      </c>
    </row>
    <row r="10" spans="2:9" ht="15.75" thickBot="1">
      <c r="B10" s="18">
        <v>2021</v>
      </c>
      <c r="C10" s="11">
        <v>1031686</v>
      </c>
      <c r="D10" s="11">
        <v>189384</v>
      </c>
      <c r="E10" s="12">
        <v>5.4</v>
      </c>
    </row>
    <row r="11" spans="2:9" ht="15.75" thickBot="1">
      <c r="B11" s="18">
        <v>2022</v>
      </c>
      <c r="C11" s="11">
        <v>3026315</v>
      </c>
      <c r="D11" s="11">
        <v>148423</v>
      </c>
      <c r="E11" s="12">
        <v>20.399999999999999</v>
      </c>
    </row>
    <row r="12" spans="2:9" ht="15.75" thickBot="1">
      <c r="B12" s="18">
        <v>2023</v>
      </c>
      <c r="C12" s="11">
        <v>5615396</v>
      </c>
      <c r="D12" s="11">
        <v>294347</v>
      </c>
      <c r="E12" s="12">
        <v>19.100000000000001</v>
      </c>
    </row>
    <row r="13" spans="2:9" ht="15.75" thickBot="1">
      <c r="B13" s="76">
        <v>2024</v>
      </c>
      <c r="C13" s="15">
        <v>10631737</v>
      </c>
      <c r="D13" s="15">
        <v>159496</v>
      </c>
      <c r="E13" s="99">
        <v>66.658329989466822</v>
      </c>
    </row>
    <row r="14" spans="2:9">
      <c r="B14" s="100" t="s">
        <v>96</v>
      </c>
      <c r="C14" s="102">
        <v>24248153</v>
      </c>
      <c r="D14" s="102">
        <v>1343965</v>
      </c>
      <c r="E14" s="101">
        <v>18.042250356222073</v>
      </c>
    </row>
    <row r="15" spans="2:9">
      <c r="B15" s="103" t="s">
        <v>125</v>
      </c>
    </row>
  </sheetData>
  <pageMargins left="0.7" right="0.7" top="0.78740157499999996" bottom="0.78740157499999996"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2DE34-CD1E-4B0D-BA77-7B1A1B347E28}">
  <dimension ref="B2:K18"/>
  <sheetViews>
    <sheetView showGridLines="0" workbookViewId="0">
      <selection activeCell="J4" sqref="J4:M7"/>
    </sheetView>
  </sheetViews>
  <sheetFormatPr baseColWidth="10" defaultRowHeight="15"/>
  <cols>
    <col min="2" max="2" width="19.42578125" customWidth="1"/>
    <col min="3" max="3" width="13" customWidth="1"/>
  </cols>
  <sheetData>
    <row r="2" spans="2:11" ht="15" customHeight="1">
      <c r="B2" s="176" t="s">
        <v>509</v>
      </c>
      <c r="C2" s="176"/>
      <c r="D2" s="176"/>
      <c r="E2" s="176"/>
      <c r="F2" s="176"/>
      <c r="G2" s="176"/>
      <c r="H2" s="1"/>
      <c r="I2" s="1"/>
      <c r="J2" s="1"/>
      <c r="K2" s="1"/>
    </row>
    <row r="3" spans="2:11">
      <c r="B3" s="176"/>
      <c r="C3" s="176"/>
      <c r="D3" s="176"/>
      <c r="E3" s="176"/>
      <c r="F3" s="176"/>
      <c r="G3" s="176"/>
      <c r="H3" s="1"/>
      <c r="I3" s="1"/>
      <c r="J3" s="1"/>
      <c r="K3" s="1"/>
    </row>
    <row r="4" spans="2:11">
      <c r="B4" s="176"/>
      <c r="C4" s="176"/>
      <c r="D4" s="176"/>
      <c r="E4" s="176"/>
      <c r="F4" s="176"/>
      <c r="G4" s="176"/>
      <c r="H4" s="1"/>
      <c r="I4" s="1"/>
    </row>
    <row r="5" spans="2:11">
      <c r="B5" s="1"/>
      <c r="C5" s="1"/>
      <c r="D5" s="1"/>
      <c r="E5" s="1"/>
      <c r="F5" s="1"/>
      <c r="G5" s="1"/>
      <c r="H5" s="1"/>
      <c r="I5" s="1"/>
    </row>
    <row r="6" spans="2:11" ht="15.75" thickBot="1">
      <c r="B6" s="216" t="s">
        <v>38</v>
      </c>
      <c r="C6" s="217" t="s">
        <v>83</v>
      </c>
      <c r="D6" s="217" t="s">
        <v>84</v>
      </c>
      <c r="E6" s="217" t="s">
        <v>85</v>
      </c>
      <c r="F6" s="217" t="s">
        <v>86</v>
      </c>
      <c r="G6" s="217" t="s">
        <v>91</v>
      </c>
      <c r="H6" s="217" t="s">
        <v>88</v>
      </c>
      <c r="I6" s="218" t="s">
        <v>89</v>
      </c>
    </row>
    <row r="7" spans="2:11" ht="15.75" thickBot="1">
      <c r="B7" s="154" t="s">
        <v>220</v>
      </c>
      <c r="C7" s="146" t="s">
        <v>147</v>
      </c>
      <c r="D7" s="146" t="s">
        <v>147</v>
      </c>
      <c r="E7" s="146" t="s">
        <v>147</v>
      </c>
      <c r="F7" s="146" t="s">
        <v>147</v>
      </c>
      <c r="G7" s="146" t="s">
        <v>147</v>
      </c>
      <c r="H7" s="146" t="s">
        <v>147</v>
      </c>
      <c r="I7" s="148" t="s">
        <v>147</v>
      </c>
    </row>
    <row r="8" spans="2:11" ht="15.75" thickBot="1">
      <c r="B8" s="154" t="s">
        <v>224</v>
      </c>
      <c r="C8" s="146" t="s">
        <v>473</v>
      </c>
      <c r="D8" s="146" t="s">
        <v>147</v>
      </c>
      <c r="E8" s="146" t="s">
        <v>474</v>
      </c>
      <c r="F8" s="146" t="s">
        <v>147</v>
      </c>
      <c r="G8" s="146" t="s">
        <v>147</v>
      </c>
      <c r="H8" s="146" t="s">
        <v>475</v>
      </c>
      <c r="I8" s="148" t="s">
        <v>147</v>
      </c>
    </row>
    <row r="9" spans="2:11" ht="15.75" thickBot="1">
      <c r="B9" s="154" t="s">
        <v>228</v>
      </c>
      <c r="C9" s="146" t="s">
        <v>476</v>
      </c>
      <c r="D9" s="146" t="s">
        <v>477</v>
      </c>
      <c r="E9" s="146" t="s">
        <v>478</v>
      </c>
      <c r="F9" s="146" t="s">
        <v>479</v>
      </c>
      <c r="G9" s="146" t="s">
        <v>147</v>
      </c>
      <c r="H9" s="146" t="s">
        <v>480</v>
      </c>
      <c r="I9" s="148" t="s">
        <v>481</v>
      </c>
    </row>
    <row r="10" spans="2:11" ht="15.75" thickBot="1">
      <c r="B10" s="154" t="s">
        <v>232</v>
      </c>
      <c r="C10" s="146" t="s">
        <v>482</v>
      </c>
      <c r="D10" s="146" t="s">
        <v>483</v>
      </c>
      <c r="E10" s="146" t="s">
        <v>484</v>
      </c>
      <c r="F10" s="146" t="s">
        <v>485</v>
      </c>
      <c r="G10" s="146" t="s">
        <v>147</v>
      </c>
      <c r="H10" s="146" t="s">
        <v>486</v>
      </c>
      <c r="I10" s="148" t="s">
        <v>487</v>
      </c>
    </row>
    <row r="11" spans="2:11" ht="15.75" thickBot="1">
      <c r="B11" s="154" t="s">
        <v>236</v>
      </c>
      <c r="C11" s="146" t="s">
        <v>147</v>
      </c>
      <c r="D11" s="146" t="s">
        <v>488</v>
      </c>
      <c r="E11" s="146" t="s">
        <v>489</v>
      </c>
      <c r="F11" s="146" t="s">
        <v>485</v>
      </c>
      <c r="G11" s="146" t="s">
        <v>147</v>
      </c>
      <c r="H11" s="146" t="s">
        <v>490</v>
      </c>
      <c r="I11" s="148" t="s">
        <v>487</v>
      </c>
    </row>
    <row r="12" spans="2:11" ht="15.75" thickBot="1">
      <c r="B12" s="154" t="s">
        <v>240</v>
      </c>
      <c r="C12" s="146" t="s">
        <v>491</v>
      </c>
      <c r="D12" s="146" t="s">
        <v>147</v>
      </c>
      <c r="E12" s="146" t="s">
        <v>474</v>
      </c>
      <c r="F12" s="146" t="s">
        <v>485</v>
      </c>
      <c r="G12" s="146" t="s">
        <v>147</v>
      </c>
      <c r="H12" s="146" t="s">
        <v>492</v>
      </c>
      <c r="I12" s="148" t="s">
        <v>493</v>
      </c>
    </row>
    <row r="13" spans="2:11" ht="15.75" thickBot="1">
      <c r="B13" s="154" t="s">
        <v>244</v>
      </c>
      <c r="C13" s="146" t="s">
        <v>147</v>
      </c>
      <c r="D13" s="146" t="s">
        <v>147</v>
      </c>
      <c r="E13" s="146" t="s">
        <v>147</v>
      </c>
      <c r="F13" s="146" t="s">
        <v>147</v>
      </c>
      <c r="G13" s="146" t="s">
        <v>147</v>
      </c>
      <c r="H13" s="146" t="s">
        <v>494</v>
      </c>
      <c r="I13" s="148" t="s">
        <v>495</v>
      </c>
    </row>
    <row r="14" spans="2:11" ht="15.75" thickBot="1">
      <c r="B14" s="154" t="s">
        <v>248</v>
      </c>
      <c r="C14" s="146" t="s">
        <v>496</v>
      </c>
      <c r="D14" s="146" t="s">
        <v>147</v>
      </c>
      <c r="E14" s="146" t="s">
        <v>474</v>
      </c>
      <c r="F14" s="146" t="s">
        <v>147</v>
      </c>
      <c r="G14" s="146" t="s">
        <v>147</v>
      </c>
      <c r="H14" s="146" t="s">
        <v>497</v>
      </c>
      <c r="I14" s="148" t="s">
        <v>493</v>
      </c>
    </row>
    <row r="15" spans="2:11" ht="15.75" thickBot="1">
      <c r="B15" s="154" t="s">
        <v>252</v>
      </c>
      <c r="C15" s="146" t="s">
        <v>498</v>
      </c>
      <c r="D15" s="146" t="s">
        <v>477</v>
      </c>
      <c r="E15" s="146" t="s">
        <v>499</v>
      </c>
      <c r="F15" s="146" t="s">
        <v>500</v>
      </c>
      <c r="G15" s="146" t="s">
        <v>147</v>
      </c>
      <c r="H15" s="146" t="s">
        <v>501</v>
      </c>
      <c r="I15" s="148" t="s">
        <v>502</v>
      </c>
    </row>
    <row r="16" spans="2:11" ht="15.75" thickBot="1">
      <c r="B16" s="154" t="s">
        <v>255</v>
      </c>
      <c r="C16" s="146" t="s">
        <v>503</v>
      </c>
      <c r="D16" s="146" t="s">
        <v>504</v>
      </c>
      <c r="E16" s="146" t="s">
        <v>505</v>
      </c>
      <c r="F16" s="146" t="s">
        <v>506</v>
      </c>
      <c r="G16" s="146" t="s">
        <v>147</v>
      </c>
      <c r="H16" s="146" t="s">
        <v>507</v>
      </c>
      <c r="I16" s="148" t="s">
        <v>508</v>
      </c>
    </row>
    <row r="18" spans="2:2">
      <c r="B18" s="103" t="s">
        <v>510</v>
      </c>
    </row>
  </sheetData>
  <pageMargins left="0.7" right="0.7" top="0.78740157499999996" bottom="0.78740157499999996"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218C0-32B6-4CC3-BA57-8D6707A446F3}">
  <dimension ref="B2:I10"/>
  <sheetViews>
    <sheetView showGridLines="0" workbookViewId="0">
      <selection activeCell="J4" sqref="J4:M7"/>
    </sheetView>
  </sheetViews>
  <sheetFormatPr baseColWidth="10" defaultRowHeight="15"/>
  <sheetData>
    <row r="2" spans="2:9">
      <c r="B2" s="219" t="s">
        <v>511</v>
      </c>
    </row>
    <row r="6" spans="2:9" ht="15.75" thickBot="1">
      <c r="B6" s="216" t="s">
        <v>38</v>
      </c>
      <c r="C6" s="217" t="s">
        <v>83</v>
      </c>
      <c r="D6" s="217" t="s">
        <v>84</v>
      </c>
      <c r="E6" s="217" t="s">
        <v>85</v>
      </c>
      <c r="F6" s="217" t="s">
        <v>86</v>
      </c>
      <c r="G6" s="217" t="s">
        <v>91</v>
      </c>
      <c r="H6" s="217" t="s">
        <v>88</v>
      </c>
      <c r="I6" s="218" t="s">
        <v>89</v>
      </c>
    </row>
    <row r="7" spans="2:9" ht="15.75" thickBot="1">
      <c r="B7" s="154" t="s">
        <v>512</v>
      </c>
      <c r="C7" s="146" t="s">
        <v>513</v>
      </c>
      <c r="D7" s="146" t="s">
        <v>514</v>
      </c>
      <c r="E7" s="146" t="s">
        <v>515</v>
      </c>
      <c r="F7" s="146" t="s">
        <v>516</v>
      </c>
      <c r="G7" s="146" t="s">
        <v>147</v>
      </c>
      <c r="H7" s="146" t="s">
        <v>517</v>
      </c>
      <c r="I7" s="148" t="s">
        <v>518</v>
      </c>
    </row>
    <row r="8" spans="2:9" ht="15.75" thickBot="1">
      <c r="B8" s="154" t="s">
        <v>252</v>
      </c>
      <c r="C8" s="146" t="s">
        <v>519</v>
      </c>
      <c r="D8" s="146" t="s">
        <v>520</v>
      </c>
      <c r="E8" s="146" t="s">
        <v>521</v>
      </c>
      <c r="F8" s="146" t="s">
        <v>522</v>
      </c>
      <c r="G8" s="146" t="s">
        <v>147</v>
      </c>
      <c r="H8" s="146" t="s">
        <v>523</v>
      </c>
      <c r="I8" s="148" t="s">
        <v>524</v>
      </c>
    </row>
    <row r="9" spans="2:9">
      <c r="B9" s="156" t="s">
        <v>255</v>
      </c>
      <c r="C9" s="149" t="s">
        <v>525</v>
      </c>
      <c r="D9" s="149" t="s">
        <v>526</v>
      </c>
      <c r="E9" s="149" t="s">
        <v>147</v>
      </c>
      <c r="F9" s="149" t="s">
        <v>527</v>
      </c>
      <c r="G9" s="149" t="s">
        <v>147</v>
      </c>
      <c r="H9" s="149" t="s">
        <v>528</v>
      </c>
      <c r="I9" s="104" t="s">
        <v>529</v>
      </c>
    </row>
    <row r="10" spans="2:9">
      <c r="B10" s="103" t="s">
        <v>510</v>
      </c>
    </row>
  </sheetData>
  <pageMargins left="0.7" right="0.7" top="0.78740157499999996" bottom="0.78740157499999996"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51155-BA68-4877-865E-6CFF182AA057}">
  <dimension ref="B2:L16"/>
  <sheetViews>
    <sheetView showGridLines="0" workbookViewId="0">
      <selection activeCell="N5" sqref="N5:Q8"/>
    </sheetView>
  </sheetViews>
  <sheetFormatPr baseColWidth="10" defaultRowHeight="15"/>
  <cols>
    <col min="2" max="2" width="15.140625" customWidth="1"/>
    <col min="3" max="3" width="12.5703125" customWidth="1"/>
  </cols>
  <sheetData>
    <row r="2" spans="2:12" ht="15" customHeight="1">
      <c r="B2" s="192" t="s">
        <v>530</v>
      </c>
      <c r="C2" s="176"/>
      <c r="D2" s="176"/>
      <c r="E2" s="176"/>
      <c r="F2" s="176"/>
      <c r="G2" s="176"/>
    </row>
    <row r="3" spans="2:12">
      <c r="B3" s="176"/>
      <c r="C3" s="176"/>
      <c r="D3" s="176"/>
      <c r="E3" s="176"/>
      <c r="F3" s="176"/>
      <c r="G3" s="176"/>
    </row>
    <row r="4" spans="2:12">
      <c r="B4" s="176"/>
      <c r="C4" s="176"/>
      <c r="D4" s="176"/>
      <c r="E4" s="176"/>
      <c r="F4" s="176"/>
      <c r="G4" s="176"/>
    </row>
    <row r="5" spans="2:12">
      <c r="B5" s="176"/>
      <c r="C5" s="176"/>
      <c r="D5" s="176"/>
      <c r="E5" s="176"/>
      <c r="F5" s="176"/>
      <c r="G5" s="176"/>
    </row>
    <row r="6" spans="2:12" ht="15.75" customHeight="1" thickBot="1">
      <c r="B6" s="327" t="s">
        <v>0</v>
      </c>
      <c r="C6" s="332" t="s">
        <v>39</v>
      </c>
      <c r="D6" s="328"/>
      <c r="E6" s="332" t="s">
        <v>39</v>
      </c>
      <c r="F6" s="328"/>
      <c r="G6" s="332" t="s">
        <v>184</v>
      </c>
      <c r="H6" s="333"/>
      <c r="I6" s="333"/>
      <c r="J6" s="328"/>
      <c r="K6" s="332"/>
      <c r="L6" s="333"/>
    </row>
    <row r="7" spans="2:12">
      <c r="B7" s="327"/>
      <c r="C7" s="334" t="s">
        <v>1</v>
      </c>
      <c r="D7" s="335"/>
      <c r="E7" s="334" t="s">
        <v>3</v>
      </c>
      <c r="F7" s="335"/>
      <c r="G7" s="334" t="s">
        <v>10</v>
      </c>
      <c r="H7" s="335"/>
      <c r="I7" s="334" t="s">
        <v>11</v>
      </c>
      <c r="J7" s="335"/>
      <c r="K7" s="334" t="s">
        <v>7</v>
      </c>
      <c r="L7" s="336"/>
    </row>
    <row r="8" spans="2:12" ht="15.75" thickBot="1">
      <c r="B8" s="327"/>
      <c r="C8" s="332" t="s">
        <v>2</v>
      </c>
      <c r="D8" s="328"/>
      <c r="E8" s="332" t="s">
        <v>4</v>
      </c>
      <c r="F8" s="328"/>
      <c r="G8" s="332" t="s">
        <v>2</v>
      </c>
      <c r="H8" s="328"/>
      <c r="I8" s="332" t="s">
        <v>4</v>
      </c>
      <c r="J8" s="328"/>
      <c r="K8" s="332" t="s">
        <v>92</v>
      </c>
      <c r="L8" s="333"/>
    </row>
    <row r="9" spans="2:12" ht="15.75" thickBot="1">
      <c r="B9" s="328"/>
      <c r="C9" s="52">
        <v>2022</v>
      </c>
      <c r="D9" s="52">
        <v>2023</v>
      </c>
      <c r="E9" s="52">
        <v>2022</v>
      </c>
      <c r="F9" s="52">
        <v>2023</v>
      </c>
      <c r="G9" s="52">
        <v>2022</v>
      </c>
      <c r="H9" s="52">
        <v>2023</v>
      </c>
      <c r="I9" s="52">
        <v>2022</v>
      </c>
      <c r="J9" s="52">
        <v>2023</v>
      </c>
      <c r="K9" s="52">
        <v>2022</v>
      </c>
      <c r="L9" s="53">
        <v>2023</v>
      </c>
    </row>
    <row r="10" spans="2:12" ht="15.75" thickBot="1">
      <c r="B10" s="10" t="s">
        <v>83</v>
      </c>
      <c r="C10" s="11">
        <v>5145</v>
      </c>
      <c r="D10" s="11">
        <v>4992</v>
      </c>
      <c r="E10" s="23">
        <v>75</v>
      </c>
      <c r="F10" s="23">
        <v>76</v>
      </c>
      <c r="G10" s="11">
        <v>1045</v>
      </c>
      <c r="H10" s="11">
        <v>807</v>
      </c>
      <c r="I10" s="54" t="s">
        <v>213</v>
      </c>
      <c r="J10" s="54" t="s">
        <v>213</v>
      </c>
      <c r="K10" s="23">
        <v>759</v>
      </c>
      <c r="L10" s="12">
        <v>1078</v>
      </c>
    </row>
    <row r="11" spans="2:12" ht="15.75" thickBot="1">
      <c r="B11" s="10" t="s">
        <v>84</v>
      </c>
      <c r="C11" s="23">
        <v>789</v>
      </c>
      <c r="D11" s="23">
        <v>791</v>
      </c>
      <c r="E11" s="23">
        <v>240</v>
      </c>
      <c r="F11" s="23">
        <v>273</v>
      </c>
      <c r="G11" s="23">
        <v>599</v>
      </c>
      <c r="H11" s="23">
        <v>555</v>
      </c>
      <c r="I11" s="23">
        <v>26</v>
      </c>
      <c r="J11" s="23">
        <v>28</v>
      </c>
      <c r="K11" s="23">
        <v>335</v>
      </c>
      <c r="L11" s="12">
        <v>400</v>
      </c>
    </row>
    <row r="12" spans="2:12" ht="15.75" thickBot="1">
      <c r="B12" s="10" t="s">
        <v>85</v>
      </c>
      <c r="C12" s="11">
        <v>1840</v>
      </c>
      <c r="D12" s="11">
        <v>1811</v>
      </c>
      <c r="E12" s="23">
        <v>1023</v>
      </c>
      <c r="F12" s="11">
        <v>1111</v>
      </c>
      <c r="G12" s="11">
        <v>1304</v>
      </c>
      <c r="H12" s="11">
        <v>1230</v>
      </c>
      <c r="I12" s="23">
        <v>59</v>
      </c>
      <c r="J12" s="23">
        <v>70</v>
      </c>
      <c r="K12" s="23">
        <v>569</v>
      </c>
      <c r="L12" s="12">
        <v>688</v>
      </c>
    </row>
    <row r="13" spans="2:12" ht="15.75" thickBot="1">
      <c r="B13" s="10" t="s">
        <v>86</v>
      </c>
      <c r="C13" s="23">
        <v>723</v>
      </c>
      <c r="D13" s="23">
        <v>692</v>
      </c>
      <c r="E13" s="23">
        <v>833</v>
      </c>
      <c r="F13" s="23">
        <v>882</v>
      </c>
      <c r="G13" s="23">
        <v>595</v>
      </c>
      <c r="H13" s="23">
        <v>554</v>
      </c>
      <c r="I13" s="23">
        <v>78</v>
      </c>
      <c r="J13" s="23">
        <v>73</v>
      </c>
      <c r="K13" s="23">
        <v>198</v>
      </c>
      <c r="L13" s="12">
        <v>267</v>
      </c>
    </row>
    <row r="14" spans="2:12" ht="15.75" thickBot="1">
      <c r="B14" s="10" t="s">
        <v>87</v>
      </c>
      <c r="C14" s="23">
        <v>330</v>
      </c>
      <c r="D14" s="23">
        <v>328</v>
      </c>
      <c r="E14" s="23">
        <v>5</v>
      </c>
      <c r="F14" s="23">
        <v>7</v>
      </c>
      <c r="G14" s="23">
        <v>26</v>
      </c>
      <c r="H14" s="23">
        <v>21</v>
      </c>
      <c r="I14" s="54" t="s">
        <v>213</v>
      </c>
      <c r="J14" s="54" t="s">
        <v>213</v>
      </c>
      <c r="K14" s="23">
        <v>54</v>
      </c>
      <c r="L14" s="12">
        <v>83</v>
      </c>
    </row>
    <row r="15" spans="2:12" ht="15.75" thickBot="1">
      <c r="B15" s="10" t="s">
        <v>88</v>
      </c>
      <c r="C15" s="11">
        <v>4522</v>
      </c>
      <c r="D15" s="11">
        <v>4359</v>
      </c>
      <c r="E15" s="11">
        <v>8389</v>
      </c>
      <c r="F15" s="11">
        <v>8966</v>
      </c>
      <c r="G15" s="11">
        <v>3851</v>
      </c>
      <c r="H15" s="11">
        <v>3635</v>
      </c>
      <c r="I15" s="23">
        <v>345</v>
      </c>
      <c r="J15" s="23">
        <v>313</v>
      </c>
      <c r="K15" s="11">
        <v>1444</v>
      </c>
      <c r="L15" s="24">
        <v>1788</v>
      </c>
    </row>
    <row r="16" spans="2:12">
      <c r="B16" s="14" t="s">
        <v>89</v>
      </c>
      <c r="C16" s="15">
        <v>4862</v>
      </c>
      <c r="D16" s="15">
        <v>4674</v>
      </c>
      <c r="E16" s="27">
        <v>20</v>
      </c>
      <c r="F16" s="27">
        <v>22</v>
      </c>
      <c r="G16" s="27">
        <v>413</v>
      </c>
      <c r="H16" s="27">
        <v>327</v>
      </c>
      <c r="I16" s="33" t="s">
        <v>213</v>
      </c>
      <c r="J16" s="33" t="s">
        <v>213</v>
      </c>
      <c r="K16" s="27">
        <v>713</v>
      </c>
      <c r="L16" s="16">
        <v>930</v>
      </c>
    </row>
  </sheetData>
  <mergeCells count="15">
    <mergeCell ref="B6:B9"/>
    <mergeCell ref="C6:D6"/>
    <mergeCell ref="E6:F6"/>
    <mergeCell ref="G6:J6"/>
    <mergeCell ref="K6:L6"/>
    <mergeCell ref="C7:D7"/>
    <mergeCell ref="C8:D8"/>
    <mergeCell ref="E7:F7"/>
    <mergeCell ref="E8:F8"/>
    <mergeCell ref="G7:H7"/>
    <mergeCell ref="G8:H8"/>
    <mergeCell ref="I7:J7"/>
    <mergeCell ref="I8:J8"/>
    <mergeCell ref="K7:L7"/>
    <mergeCell ref="K8:L8"/>
  </mergeCells>
  <pageMargins left="0.7" right="0.7" top="0.78740157499999996" bottom="0.78740157499999996"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CF034-4BC0-4E0C-8FDD-EF10168F86E3}">
  <dimension ref="B2:I17"/>
  <sheetViews>
    <sheetView showGridLines="0" workbookViewId="0">
      <selection activeCell="K5" sqref="K5:N8"/>
    </sheetView>
  </sheetViews>
  <sheetFormatPr baseColWidth="10" defaultRowHeight="15"/>
  <sheetData>
    <row r="2" spans="2:9">
      <c r="B2" s="219" t="s">
        <v>531</v>
      </c>
    </row>
    <row r="6" spans="2:9" ht="15.75" thickBot="1">
      <c r="B6" s="211" t="s">
        <v>38</v>
      </c>
      <c r="C6" s="212" t="s">
        <v>83</v>
      </c>
      <c r="D6" s="212" t="s">
        <v>84</v>
      </c>
      <c r="E6" s="212" t="s">
        <v>85</v>
      </c>
      <c r="F6" s="212" t="s">
        <v>86</v>
      </c>
      <c r="G6" s="212" t="s">
        <v>87</v>
      </c>
      <c r="H6" s="212" t="s">
        <v>88</v>
      </c>
      <c r="I6" s="213" t="s">
        <v>89</v>
      </c>
    </row>
    <row r="7" spans="2:9" ht="15.75" thickBot="1">
      <c r="B7" s="214" t="s">
        <v>220</v>
      </c>
      <c r="C7" s="146" t="s">
        <v>532</v>
      </c>
      <c r="D7" s="146" t="s">
        <v>533</v>
      </c>
      <c r="E7" s="146" t="s">
        <v>534</v>
      </c>
      <c r="F7" s="146" t="s">
        <v>535</v>
      </c>
      <c r="G7" s="146" t="s">
        <v>536</v>
      </c>
      <c r="H7" s="146" t="s">
        <v>537</v>
      </c>
      <c r="I7" s="148" t="s">
        <v>538</v>
      </c>
    </row>
    <row r="8" spans="2:9" ht="15.75" thickBot="1">
      <c r="B8" s="214" t="s">
        <v>224</v>
      </c>
      <c r="C8" s="146" t="s">
        <v>539</v>
      </c>
      <c r="D8" s="146" t="s">
        <v>540</v>
      </c>
      <c r="E8" s="146" t="s">
        <v>541</v>
      </c>
      <c r="F8" s="146" t="s">
        <v>542</v>
      </c>
      <c r="G8" s="146" t="s">
        <v>543</v>
      </c>
      <c r="H8" s="146" t="s">
        <v>544</v>
      </c>
      <c r="I8" s="148" t="s">
        <v>545</v>
      </c>
    </row>
    <row r="9" spans="2:9" ht="15.75" thickBot="1">
      <c r="B9" s="214" t="s">
        <v>228</v>
      </c>
      <c r="C9" s="146" t="s">
        <v>546</v>
      </c>
      <c r="D9" s="146" t="s">
        <v>547</v>
      </c>
      <c r="E9" s="146" t="s">
        <v>548</v>
      </c>
      <c r="F9" s="146" t="s">
        <v>549</v>
      </c>
      <c r="G9" s="146" t="s">
        <v>550</v>
      </c>
      <c r="H9" s="146" t="s">
        <v>551</v>
      </c>
      <c r="I9" s="148" t="s">
        <v>552</v>
      </c>
    </row>
    <row r="10" spans="2:9" ht="15.75" thickBot="1">
      <c r="B10" s="214" t="s">
        <v>232</v>
      </c>
      <c r="C10" s="146" t="s">
        <v>553</v>
      </c>
      <c r="D10" s="146" t="s">
        <v>554</v>
      </c>
      <c r="E10" s="146" t="s">
        <v>555</v>
      </c>
      <c r="F10" s="146" t="s">
        <v>556</v>
      </c>
      <c r="G10" s="146" t="s">
        <v>147</v>
      </c>
      <c r="H10" s="146" t="s">
        <v>557</v>
      </c>
      <c r="I10" s="148" t="s">
        <v>558</v>
      </c>
    </row>
    <row r="11" spans="2:9" ht="15.75" thickBot="1">
      <c r="B11" s="214" t="s">
        <v>236</v>
      </c>
      <c r="C11" s="146" t="s">
        <v>559</v>
      </c>
      <c r="D11" s="146" t="s">
        <v>560</v>
      </c>
      <c r="E11" s="146" t="s">
        <v>561</v>
      </c>
      <c r="F11" s="146" t="s">
        <v>562</v>
      </c>
      <c r="G11" s="146" t="s">
        <v>147</v>
      </c>
      <c r="H11" s="146" t="s">
        <v>563</v>
      </c>
      <c r="I11" s="148" t="s">
        <v>564</v>
      </c>
    </row>
    <row r="12" spans="2:9" ht="15.75" thickBot="1">
      <c r="B12" s="214" t="s">
        <v>240</v>
      </c>
      <c r="C12" s="146" t="s">
        <v>565</v>
      </c>
      <c r="D12" s="146" t="s">
        <v>566</v>
      </c>
      <c r="E12" s="146" t="s">
        <v>567</v>
      </c>
      <c r="F12" s="146" t="s">
        <v>568</v>
      </c>
      <c r="G12" s="146" t="s">
        <v>147</v>
      </c>
      <c r="H12" s="146" t="s">
        <v>569</v>
      </c>
      <c r="I12" s="148" t="s">
        <v>570</v>
      </c>
    </row>
    <row r="13" spans="2:9" ht="15.75" thickBot="1">
      <c r="B13" s="214" t="s">
        <v>244</v>
      </c>
      <c r="C13" s="146" t="s">
        <v>571</v>
      </c>
      <c r="D13" s="146" t="s">
        <v>572</v>
      </c>
      <c r="E13" s="146" t="s">
        <v>573</v>
      </c>
      <c r="F13" s="146" t="s">
        <v>574</v>
      </c>
      <c r="G13" s="146" t="s">
        <v>147</v>
      </c>
      <c r="H13" s="146" t="s">
        <v>575</v>
      </c>
      <c r="I13" s="148" t="s">
        <v>570</v>
      </c>
    </row>
    <row r="14" spans="2:9" ht="15.75" thickBot="1">
      <c r="B14" s="214" t="s">
        <v>248</v>
      </c>
      <c r="C14" s="146" t="s">
        <v>576</v>
      </c>
      <c r="D14" s="146" t="s">
        <v>577</v>
      </c>
      <c r="E14" s="146" t="s">
        <v>578</v>
      </c>
      <c r="F14" s="146" t="s">
        <v>579</v>
      </c>
      <c r="G14" s="146" t="s">
        <v>147</v>
      </c>
      <c r="H14" s="146" t="s">
        <v>575</v>
      </c>
      <c r="I14" s="148" t="s">
        <v>580</v>
      </c>
    </row>
    <row r="15" spans="2:9" ht="15.75" thickBot="1">
      <c r="B15" s="214" t="s">
        <v>252</v>
      </c>
      <c r="C15" s="146" t="s">
        <v>581</v>
      </c>
      <c r="D15" s="146" t="s">
        <v>582</v>
      </c>
      <c r="E15" s="146" t="s">
        <v>583</v>
      </c>
      <c r="F15" s="146" t="s">
        <v>584</v>
      </c>
      <c r="G15" s="146" t="s">
        <v>585</v>
      </c>
      <c r="H15" s="146" t="s">
        <v>586</v>
      </c>
      <c r="I15" s="148" t="s">
        <v>587</v>
      </c>
    </row>
    <row r="16" spans="2:9">
      <c r="B16" s="215" t="s">
        <v>255</v>
      </c>
      <c r="C16" s="149" t="s">
        <v>588</v>
      </c>
      <c r="D16" s="149" t="s">
        <v>589</v>
      </c>
      <c r="E16" s="149" t="s">
        <v>590</v>
      </c>
      <c r="F16" s="149" t="s">
        <v>591</v>
      </c>
      <c r="G16" s="149" t="s">
        <v>592</v>
      </c>
      <c r="H16" s="149" t="s">
        <v>593</v>
      </c>
      <c r="I16" s="104" t="s">
        <v>594</v>
      </c>
    </row>
    <row r="17" spans="2:2">
      <c r="B17" s="103" t="s">
        <v>510</v>
      </c>
    </row>
  </sheetData>
  <pageMargins left="0.7" right="0.7" top="0.78740157499999996" bottom="0.78740157499999996"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4CD9-C7CD-430B-A9F3-6F54996DE135}">
  <dimension ref="A2:G18"/>
  <sheetViews>
    <sheetView showGridLines="0" workbookViewId="0">
      <selection activeCell="J4" sqref="J4:M7"/>
    </sheetView>
  </sheetViews>
  <sheetFormatPr baseColWidth="10" defaultRowHeight="15"/>
  <cols>
    <col min="2" max="2" width="40.7109375" customWidth="1"/>
    <col min="3" max="3" width="15.42578125" customWidth="1"/>
  </cols>
  <sheetData>
    <row r="2" spans="1:7" ht="15" customHeight="1">
      <c r="A2" s="1"/>
      <c r="B2" s="176" t="s">
        <v>595</v>
      </c>
      <c r="C2" s="176"/>
      <c r="D2" s="176"/>
      <c r="E2" s="176"/>
      <c r="F2" s="176"/>
      <c r="G2" s="176"/>
    </row>
    <row r="3" spans="1:7">
      <c r="A3" s="1"/>
      <c r="B3" s="176" t="s">
        <v>596</v>
      </c>
      <c r="C3" s="176"/>
      <c r="D3" s="176"/>
      <c r="E3" s="176"/>
      <c r="F3" s="176"/>
      <c r="G3" s="176"/>
    </row>
    <row r="4" spans="1:7">
      <c r="A4" s="1"/>
      <c r="B4" s="176"/>
      <c r="C4" s="176"/>
      <c r="D4" s="176"/>
      <c r="E4" s="176"/>
      <c r="F4" s="176"/>
      <c r="G4" s="176"/>
    </row>
    <row r="5" spans="1:7">
      <c r="A5" s="1"/>
      <c r="B5" s="174"/>
      <c r="C5" s="174"/>
      <c r="D5" s="174"/>
      <c r="E5" s="174"/>
      <c r="F5" s="174"/>
      <c r="G5" s="174"/>
    </row>
    <row r="6" spans="1:7" ht="15.75" thickBot="1">
      <c r="B6" s="7" t="s">
        <v>40</v>
      </c>
      <c r="C6" s="43" t="s">
        <v>83</v>
      </c>
    </row>
    <row r="7" spans="1:7" ht="15.75" thickBot="1">
      <c r="B7" s="10" t="s">
        <v>41</v>
      </c>
      <c r="C7" s="12" t="s">
        <v>597</v>
      </c>
    </row>
    <row r="8" spans="1:7" ht="15.75" thickBot="1">
      <c r="B8" s="10" t="s">
        <v>598</v>
      </c>
      <c r="C8" s="12" t="s">
        <v>599</v>
      </c>
    </row>
    <row r="9" spans="1:7" ht="15.75" thickBot="1">
      <c r="B9" s="10" t="s">
        <v>44</v>
      </c>
      <c r="C9" s="12" t="s">
        <v>600</v>
      </c>
    </row>
    <row r="10" spans="1:7" ht="15.75" thickBot="1">
      <c r="B10" s="10" t="s">
        <v>601</v>
      </c>
      <c r="C10" s="12" t="s">
        <v>602</v>
      </c>
    </row>
    <row r="11" spans="1:7" ht="15.75" thickBot="1">
      <c r="B11" s="10" t="s">
        <v>603</v>
      </c>
      <c r="C11" s="12" t="s">
        <v>604</v>
      </c>
    </row>
    <row r="12" spans="1:7" ht="15.75" thickBot="1">
      <c r="B12" s="10" t="s">
        <v>605</v>
      </c>
      <c r="C12" s="12" t="s">
        <v>606</v>
      </c>
    </row>
    <row r="13" spans="1:7" ht="15.75" thickBot="1">
      <c r="B13" s="10" t="s">
        <v>45</v>
      </c>
      <c r="C13" s="12" t="s">
        <v>607</v>
      </c>
    </row>
    <row r="14" spans="1:7" ht="15.75" thickBot="1">
      <c r="B14" s="10" t="s">
        <v>608</v>
      </c>
      <c r="C14" s="12" t="s">
        <v>609</v>
      </c>
    </row>
    <row r="15" spans="1:7" ht="15.75" thickBot="1">
      <c r="B15" s="10" t="s">
        <v>610</v>
      </c>
      <c r="C15" s="12" t="s">
        <v>611</v>
      </c>
    </row>
    <row r="16" spans="1:7" ht="21.75" thickBot="1">
      <c r="B16" s="10" t="s">
        <v>612</v>
      </c>
      <c r="C16" s="12" t="s">
        <v>613</v>
      </c>
    </row>
    <row r="17" spans="2:3" ht="15.75" thickBot="1">
      <c r="B17" s="10" t="s">
        <v>93</v>
      </c>
      <c r="C17" s="12" t="s">
        <v>614</v>
      </c>
    </row>
    <row r="18" spans="2:3">
      <c r="B18" s="25" t="s">
        <v>15</v>
      </c>
      <c r="C18" s="32" t="s">
        <v>615</v>
      </c>
    </row>
  </sheetData>
  <pageMargins left="0.7" right="0.7" top="0.78740157499999996" bottom="0.78740157499999996"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5A0AE-7426-4106-B278-E1B184962440}">
  <dimension ref="B2:K18"/>
  <sheetViews>
    <sheetView showGridLines="0" workbookViewId="0">
      <selection activeCell="J4" sqref="J4:M7"/>
    </sheetView>
  </sheetViews>
  <sheetFormatPr baseColWidth="10" defaultRowHeight="15"/>
  <cols>
    <col min="2" max="2" width="40.7109375" customWidth="1"/>
    <col min="3" max="3" width="33.5703125" customWidth="1"/>
  </cols>
  <sheetData>
    <row r="2" spans="2:11" ht="15" customHeight="1">
      <c r="B2" s="220" t="s">
        <v>628</v>
      </c>
      <c r="C2" s="220"/>
      <c r="D2" s="1"/>
      <c r="E2" s="1"/>
      <c r="F2" s="1"/>
      <c r="G2" s="1"/>
      <c r="H2" s="1"/>
      <c r="I2" s="1"/>
      <c r="J2" s="1"/>
      <c r="K2" s="1"/>
    </row>
    <row r="3" spans="2:11">
      <c r="B3" s="220" t="s">
        <v>629</v>
      </c>
      <c r="C3" s="220"/>
      <c r="D3" s="1"/>
      <c r="E3" s="1"/>
      <c r="F3" s="1"/>
      <c r="G3" s="1"/>
      <c r="H3" s="1"/>
      <c r="I3" s="1"/>
      <c r="J3" s="1"/>
      <c r="K3" s="1"/>
    </row>
    <row r="4" spans="2:11">
      <c r="B4" s="220"/>
      <c r="C4" s="220"/>
      <c r="D4" s="1"/>
      <c r="E4" s="1"/>
      <c r="F4" s="1"/>
      <c r="G4" s="1"/>
      <c r="H4" s="1"/>
      <c r="I4" s="1"/>
    </row>
    <row r="5" spans="2:11">
      <c r="B5" s="220"/>
      <c r="C5" s="220"/>
      <c r="D5" s="1"/>
      <c r="E5" s="1"/>
      <c r="F5" s="1"/>
      <c r="G5" s="1"/>
      <c r="H5" s="1"/>
      <c r="I5" s="1"/>
    </row>
    <row r="6" spans="2:11" ht="15.75" thickBot="1">
      <c r="B6" s="7" t="s">
        <v>40</v>
      </c>
      <c r="C6" s="43" t="s">
        <v>84</v>
      </c>
    </row>
    <row r="7" spans="2:11" ht="15.75" thickBot="1">
      <c r="B7" s="10" t="s">
        <v>41</v>
      </c>
      <c r="C7" s="12" t="s">
        <v>616</v>
      </c>
    </row>
    <row r="8" spans="2:11" ht="15.75" thickBot="1">
      <c r="B8" s="10" t="s">
        <v>610</v>
      </c>
      <c r="C8" s="12" t="s">
        <v>617</v>
      </c>
    </row>
    <row r="9" spans="2:11" ht="15.75" thickBot="1">
      <c r="B9" s="10" t="s">
        <v>44</v>
      </c>
      <c r="C9" s="12" t="s">
        <v>618</v>
      </c>
    </row>
    <row r="10" spans="2:11" ht="15.75" thickBot="1">
      <c r="B10" s="10" t="s">
        <v>45</v>
      </c>
      <c r="C10" s="12" t="s">
        <v>619</v>
      </c>
    </row>
    <row r="11" spans="2:11" ht="15.75" thickBot="1">
      <c r="B11" s="10" t="s">
        <v>601</v>
      </c>
      <c r="C11" s="12" t="s">
        <v>620</v>
      </c>
    </row>
    <row r="12" spans="2:11" ht="15.75" thickBot="1">
      <c r="B12" s="10" t="s">
        <v>621</v>
      </c>
      <c r="C12" s="12" t="s">
        <v>622</v>
      </c>
    </row>
    <row r="13" spans="2:11" ht="15.75" thickBot="1">
      <c r="B13" s="10" t="s">
        <v>46</v>
      </c>
      <c r="C13" s="12" t="s">
        <v>623</v>
      </c>
    </row>
    <row r="14" spans="2:11" ht="15.75" thickBot="1">
      <c r="B14" s="10" t="s">
        <v>605</v>
      </c>
      <c r="C14" s="12" t="s">
        <v>624</v>
      </c>
    </row>
    <row r="15" spans="2:11" ht="15.75" thickBot="1">
      <c r="B15" s="10" t="s">
        <v>603</v>
      </c>
      <c r="C15" s="12" t="s">
        <v>625</v>
      </c>
    </row>
    <row r="16" spans="2:11" ht="15.75" thickBot="1">
      <c r="B16" s="10" t="s">
        <v>598</v>
      </c>
      <c r="C16" s="12" t="s">
        <v>626</v>
      </c>
    </row>
    <row r="17" spans="2:3" ht="15.75" thickBot="1">
      <c r="B17" s="10" t="s">
        <v>93</v>
      </c>
      <c r="C17" s="12" t="s">
        <v>625</v>
      </c>
    </row>
    <row r="18" spans="2:3">
      <c r="B18" s="14" t="s">
        <v>15</v>
      </c>
      <c r="C18" s="32" t="s">
        <v>627</v>
      </c>
    </row>
  </sheetData>
  <pageMargins left="0.7" right="0.7" top="0.78740157499999996" bottom="0.78740157499999996"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25B7D-A411-45A6-97E8-DCEA2B4D007C}">
  <dimension ref="B2:K19"/>
  <sheetViews>
    <sheetView showGridLines="0" workbookViewId="0">
      <selection activeCell="J4" sqref="J4:M7"/>
    </sheetView>
  </sheetViews>
  <sheetFormatPr baseColWidth="10" defaultRowHeight="15"/>
  <cols>
    <col min="2" max="2" width="40.7109375" customWidth="1"/>
    <col min="3" max="3" width="21.42578125" customWidth="1"/>
  </cols>
  <sheetData>
    <row r="2" spans="2:11" ht="15" customHeight="1">
      <c r="B2" s="192" t="s">
        <v>644</v>
      </c>
      <c r="C2" s="220"/>
      <c r="D2" s="1"/>
      <c r="E2" s="1"/>
      <c r="F2" s="1"/>
      <c r="G2" s="1"/>
      <c r="H2" s="1"/>
      <c r="I2" s="1"/>
      <c r="J2" s="1"/>
      <c r="K2" s="1"/>
    </row>
    <row r="3" spans="2:11">
      <c r="B3" s="220"/>
      <c r="C3" s="220"/>
      <c r="D3" s="1"/>
      <c r="E3" s="1"/>
      <c r="F3" s="1"/>
      <c r="G3" s="1"/>
      <c r="H3" s="1"/>
      <c r="I3" s="1"/>
      <c r="J3" s="1"/>
      <c r="K3" s="1"/>
    </row>
    <row r="4" spans="2:11">
      <c r="B4" s="220"/>
      <c r="C4" s="220"/>
      <c r="D4" s="1"/>
      <c r="E4" s="1"/>
      <c r="F4" s="1"/>
      <c r="G4" s="1"/>
      <c r="H4" s="1"/>
      <c r="I4" s="1"/>
    </row>
    <row r="5" spans="2:11">
      <c r="B5" s="220"/>
      <c r="C5" s="220"/>
      <c r="D5" s="1"/>
      <c r="E5" s="1"/>
      <c r="F5" s="1"/>
      <c r="G5" s="1"/>
      <c r="H5" s="1"/>
      <c r="I5" s="1"/>
    </row>
    <row r="7" spans="2:11" ht="15.75" thickBot="1">
      <c r="B7" s="7" t="s">
        <v>40</v>
      </c>
      <c r="C7" s="43" t="s">
        <v>85</v>
      </c>
    </row>
    <row r="8" spans="2:11" ht="15.75" thickBot="1">
      <c r="B8" s="10" t="s">
        <v>41</v>
      </c>
      <c r="C8" s="12" t="s">
        <v>630</v>
      </c>
    </row>
    <row r="9" spans="2:11" ht="15.75" thickBot="1">
      <c r="B9" s="10" t="s">
        <v>610</v>
      </c>
      <c r="C9" s="12" t="s">
        <v>631</v>
      </c>
    </row>
    <row r="10" spans="2:11" ht="15.75" thickBot="1">
      <c r="B10" s="10" t="s">
        <v>601</v>
      </c>
      <c r="C10" s="12" t="s">
        <v>632</v>
      </c>
    </row>
    <row r="11" spans="2:11" ht="15.75" thickBot="1">
      <c r="B11" s="10" t="s">
        <v>621</v>
      </c>
      <c r="C11" s="12" t="s">
        <v>633</v>
      </c>
    </row>
    <row r="12" spans="2:11" ht="15.75" thickBot="1">
      <c r="B12" s="10" t="s">
        <v>44</v>
      </c>
      <c r="C12" s="12" t="s">
        <v>634</v>
      </c>
    </row>
    <row r="13" spans="2:11" ht="21.75" thickBot="1">
      <c r="B13" s="10" t="s">
        <v>373</v>
      </c>
      <c r="C13" s="12" t="s">
        <v>635</v>
      </c>
    </row>
    <row r="14" spans="2:11" ht="15.75" thickBot="1">
      <c r="B14" s="10" t="s">
        <v>154</v>
      </c>
      <c r="C14" s="12" t="s">
        <v>636</v>
      </c>
    </row>
    <row r="15" spans="2:11" ht="15.75" thickBot="1">
      <c r="B15" s="10" t="s">
        <v>45</v>
      </c>
      <c r="C15" s="12" t="s">
        <v>637</v>
      </c>
    </row>
    <row r="16" spans="2:11" ht="21.75" thickBot="1">
      <c r="B16" s="10" t="s">
        <v>638</v>
      </c>
      <c r="C16" s="12" t="s">
        <v>639</v>
      </c>
    </row>
    <row r="17" spans="2:3" ht="21.75" thickBot="1">
      <c r="B17" s="10" t="s">
        <v>640</v>
      </c>
      <c r="C17" s="12" t="s">
        <v>641</v>
      </c>
    </row>
    <row r="18" spans="2:3" ht="15.75" thickBot="1">
      <c r="B18" s="10" t="s">
        <v>93</v>
      </c>
      <c r="C18" s="12" t="s">
        <v>642</v>
      </c>
    </row>
    <row r="19" spans="2:3">
      <c r="B19" s="14" t="s">
        <v>15</v>
      </c>
      <c r="C19" s="32" t="s">
        <v>643</v>
      </c>
    </row>
  </sheetData>
  <pageMargins left="0.7" right="0.7" top="0.78740157499999996" bottom="0.78740157499999996"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83C79-2DBD-4C81-A4A6-A5B110C751D1}">
  <dimension ref="B2:K18"/>
  <sheetViews>
    <sheetView showGridLines="0" workbookViewId="0">
      <selection activeCell="J4" sqref="J4:M7"/>
    </sheetView>
  </sheetViews>
  <sheetFormatPr baseColWidth="10" defaultRowHeight="15"/>
  <cols>
    <col min="2" max="2" width="40.7109375" customWidth="1"/>
    <col min="3" max="3" width="20.85546875" customWidth="1"/>
  </cols>
  <sheetData>
    <row r="2" spans="2:11" ht="15" customHeight="1">
      <c r="B2" s="220" t="s">
        <v>645</v>
      </c>
      <c r="C2" s="220"/>
      <c r="D2" s="1"/>
      <c r="E2" s="1"/>
      <c r="F2" s="1"/>
      <c r="G2" s="1"/>
      <c r="H2" s="1"/>
      <c r="I2" s="1"/>
      <c r="J2" s="1"/>
      <c r="K2" s="1"/>
    </row>
    <row r="3" spans="2:11">
      <c r="B3" s="220"/>
      <c r="C3" s="220"/>
      <c r="D3" s="1"/>
      <c r="E3" s="1"/>
      <c r="F3" s="1"/>
      <c r="G3" s="1"/>
      <c r="H3" s="1"/>
      <c r="I3" s="1"/>
      <c r="J3" s="1"/>
      <c r="K3" s="1"/>
    </row>
    <row r="4" spans="2:11">
      <c r="B4" s="220"/>
      <c r="C4" s="220"/>
      <c r="D4" s="1"/>
      <c r="E4" s="1"/>
      <c r="F4" s="1"/>
      <c r="G4" s="1"/>
      <c r="H4" s="1"/>
      <c r="I4" s="1"/>
    </row>
    <row r="5" spans="2:11">
      <c r="B5" s="220"/>
      <c r="C5" s="220"/>
      <c r="D5" s="1"/>
      <c r="E5" s="1"/>
      <c r="F5" s="1"/>
      <c r="G5" s="1"/>
      <c r="H5" s="1"/>
      <c r="I5" s="1"/>
    </row>
    <row r="6" spans="2:11" ht="15.75" thickBot="1">
      <c r="B6" s="7" t="s">
        <v>40</v>
      </c>
      <c r="C6" s="43" t="s">
        <v>86</v>
      </c>
    </row>
    <row r="7" spans="2:11" ht="15.75" thickBot="1">
      <c r="B7" s="10" t="s">
        <v>41</v>
      </c>
      <c r="C7" s="12" t="s">
        <v>646</v>
      </c>
    </row>
    <row r="8" spans="2:11" ht="15.75" thickBot="1">
      <c r="B8" s="10" t="s">
        <v>44</v>
      </c>
      <c r="C8" s="12" t="s">
        <v>647</v>
      </c>
    </row>
    <row r="9" spans="2:11" ht="15.75" thickBot="1">
      <c r="B9" s="10" t="s">
        <v>601</v>
      </c>
      <c r="C9" s="12" t="s">
        <v>648</v>
      </c>
    </row>
    <row r="10" spans="2:11" ht="15.75" thickBot="1">
      <c r="B10" s="10" t="s">
        <v>610</v>
      </c>
      <c r="C10" s="12" t="s">
        <v>649</v>
      </c>
    </row>
    <row r="11" spans="2:11" ht="21.75" thickBot="1">
      <c r="B11" s="10" t="s">
        <v>373</v>
      </c>
      <c r="C11" s="12" t="s">
        <v>650</v>
      </c>
    </row>
    <row r="12" spans="2:11" ht="15.75" thickBot="1">
      <c r="B12" s="10" t="s">
        <v>45</v>
      </c>
      <c r="C12" s="12" t="s">
        <v>651</v>
      </c>
    </row>
    <row r="13" spans="2:11" ht="21.75" thickBot="1">
      <c r="B13" s="10" t="s">
        <v>652</v>
      </c>
      <c r="C13" s="12" t="s">
        <v>653</v>
      </c>
    </row>
    <row r="14" spans="2:11" ht="15.75" thickBot="1">
      <c r="B14" s="10" t="s">
        <v>154</v>
      </c>
      <c r="C14" s="12" t="s">
        <v>619</v>
      </c>
    </row>
    <row r="15" spans="2:11" ht="15.75" thickBot="1">
      <c r="B15" s="10" t="s">
        <v>621</v>
      </c>
      <c r="C15" s="12" t="s">
        <v>654</v>
      </c>
    </row>
    <row r="16" spans="2:11" ht="15.75" thickBot="1">
      <c r="B16" s="10" t="s">
        <v>46</v>
      </c>
      <c r="C16" s="12" t="s">
        <v>655</v>
      </c>
    </row>
    <row r="17" spans="2:3" ht="15.75" thickBot="1">
      <c r="B17" s="10" t="s">
        <v>93</v>
      </c>
      <c r="C17" s="12" t="s">
        <v>656</v>
      </c>
    </row>
    <row r="18" spans="2:3">
      <c r="B18" s="14" t="s">
        <v>15</v>
      </c>
      <c r="C18" s="32" t="s">
        <v>657</v>
      </c>
    </row>
  </sheetData>
  <pageMargins left="0.7" right="0.7" top="0.78740157499999996" bottom="0.78740157499999996"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DF46-E9B2-44A8-A390-7798F83BCC2D}">
  <dimension ref="B2:K19"/>
  <sheetViews>
    <sheetView showGridLines="0" workbookViewId="0">
      <selection activeCell="J4" sqref="J4:M7"/>
    </sheetView>
  </sheetViews>
  <sheetFormatPr baseColWidth="10" defaultRowHeight="15"/>
  <cols>
    <col min="2" max="2" width="38.28515625" customWidth="1"/>
  </cols>
  <sheetData>
    <row r="2" spans="2:11" ht="15" customHeight="1">
      <c r="B2" s="192" t="s">
        <v>658</v>
      </c>
      <c r="C2" s="220"/>
      <c r="D2" s="220"/>
      <c r="E2" s="220"/>
      <c r="F2" s="220"/>
      <c r="G2" s="220"/>
      <c r="H2" s="220"/>
      <c r="I2" s="220"/>
      <c r="J2" s="220"/>
      <c r="K2" s="1"/>
    </row>
    <row r="3" spans="2:11">
      <c r="B3" s="220"/>
      <c r="C3" s="220"/>
      <c r="D3" s="220"/>
      <c r="E3" s="220"/>
      <c r="F3" s="220"/>
      <c r="G3" s="220"/>
      <c r="H3" s="220"/>
      <c r="I3" s="220"/>
      <c r="J3" s="220"/>
      <c r="K3" s="1"/>
    </row>
    <row r="4" spans="2:11">
      <c r="B4" s="220"/>
      <c r="C4" s="220"/>
      <c r="D4" s="220"/>
      <c r="E4" s="220"/>
      <c r="F4" s="220"/>
      <c r="G4" s="220"/>
      <c r="H4" s="220"/>
      <c r="I4" s="220"/>
    </row>
    <row r="5" spans="2:11">
      <c r="B5" s="220"/>
      <c r="C5" s="220"/>
      <c r="D5" s="220"/>
      <c r="E5" s="220"/>
      <c r="F5" s="220"/>
      <c r="G5" s="220"/>
      <c r="H5" s="220"/>
      <c r="I5" s="220"/>
    </row>
    <row r="6" spans="2:11">
      <c r="B6" s="220"/>
      <c r="C6" s="220"/>
      <c r="D6" s="220"/>
      <c r="E6" s="220"/>
      <c r="F6" s="220"/>
      <c r="G6" s="220"/>
      <c r="H6" s="220"/>
      <c r="I6" s="220"/>
    </row>
    <row r="7" spans="2:11" ht="15.75" thickBot="1">
      <c r="B7" s="7" t="s">
        <v>40</v>
      </c>
      <c r="C7" s="43" t="s">
        <v>87</v>
      </c>
    </row>
    <row r="8" spans="2:11" ht="15.75" thickBot="1">
      <c r="B8" s="10" t="s">
        <v>603</v>
      </c>
      <c r="C8" s="12" t="s">
        <v>659</v>
      </c>
    </row>
    <row r="9" spans="2:11" ht="15.75" thickBot="1">
      <c r="B9" s="10" t="s">
        <v>41</v>
      </c>
      <c r="C9" s="12" t="s">
        <v>660</v>
      </c>
    </row>
    <row r="10" spans="2:11" ht="15.75" thickBot="1">
      <c r="B10" s="10" t="s">
        <v>605</v>
      </c>
      <c r="C10" s="12" t="s">
        <v>661</v>
      </c>
    </row>
    <row r="11" spans="2:11" ht="15.75" thickBot="1">
      <c r="B11" s="10" t="s">
        <v>45</v>
      </c>
      <c r="C11" s="12" t="s">
        <v>662</v>
      </c>
    </row>
    <row r="12" spans="2:11" ht="15.75" thickBot="1">
      <c r="B12" s="10" t="s">
        <v>598</v>
      </c>
      <c r="C12" s="12" t="s">
        <v>663</v>
      </c>
    </row>
    <row r="13" spans="2:11" ht="15.75" thickBot="1">
      <c r="B13" s="10" t="s">
        <v>601</v>
      </c>
      <c r="C13" s="12" t="s">
        <v>663</v>
      </c>
    </row>
    <row r="14" spans="2:11" ht="15.75" thickBot="1">
      <c r="B14" s="10" t="s">
        <v>610</v>
      </c>
      <c r="C14" s="12" t="s">
        <v>664</v>
      </c>
    </row>
    <row r="15" spans="2:11" ht="15.75" thickBot="1">
      <c r="B15" s="10" t="s">
        <v>44</v>
      </c>
      <c r="C15" s="12" t="s">
        <v>665</v>
      </c>
    </row>
    <row r="16" spans="2:11" ht="21.75" thickBot="1">
      <c r="B16" s="10" t="s">
        <v>666</v>
      </c>
      <c r="C16" s="12" t="s">
        <v>147</v>
      </c>
    </row>
    <row r="17" spans="2:3" ht="15.75" thickBot="1">
      <c r="B17" s="10" t="s">
        <v>621</v>
      </c>
      <c r="C17" s="12" t="s">
        <v>147</v>
      </c>
    </row>
    <row r="18" spans="2:3" ht="15.75" thickBot="1">
      <c r="B18" s="10" t="s">
        <v>93</v>
      </c>
      <c r="C18" s="12" t="s">
        <v>147</v>
      </c>
    </row>
    <row r="19" spans="2:3">
      <c r="B19" s="14" t="s">
        <v>15</v>
      </c>
      <c r="C19" s="32" t="s">
        <v>667</v>
      </c>
    </row>
  </sheetData>
  <pageMargins left="0.7" right="0.7" top="0.78740157499999996" bottom="0.78740157499999996"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DDCDB-8306-4221-9459-E8CBA8C5A45A}">
  <dimension ref="B2:K18"/>
  <sheetViews>
    <sheetView showGridLines="0" workbookViewId="0">
      <selection activeCell="J4" sqref="J4:M7"/>
    </sheetView>
  </sheetViews>
  <sheetFormatPr baseColWidth="10" defaultRowHeight="15"/>
  <cols>
    <col min="2" max="2" width="40.28515625" customWidth="1"/>
  </cols>
  <sheetData>
    <row r="2" spans="2:11" ht="15" customHeight="1">
      <c r="B2" s="192" t="s">
        <v>668</v>
      </c>
      <c r="C2" s="220"/>
      <c r="D2" s="220"/>
      <c r="E2" s="220"/>
      <c r="F2" s="220"/>
      <c r="G2" s="220"/>
      <c r="H2" s="220"/>
      <c r="I2" s="220"/>
      <c r="J2" s="220"/>
      <c r="K2" s="1"/>
    </row>
    <row r="3" spans="2:11">
      <c r="B3" s="220"/>
      <c r="C3" s="220"/>
      <c r="D3" s="220"/>
      <c r="E3" s="220"/>
      <c r="F3" s="220"/>
      <c r="G3" s="220"/>
      <c r="H3" s="220"/>
      <c r="I3" s="220"/>
      <c r="J3" s="220"/>
      <c r="K3" s="1"/>
    </row>
    <row r="4" spans="2:11">
      <c r="B4" s="220"/>
      <c r="C4" s="220"/>
      <c r="D4" s="220"/>
      <c r="E4" s="220"/>
      <c r="F4" s="220"/>
      <c r="G4" s="220"/>
      <c r="H4" s="220"/>
      <c r="I4" s="220"/>
    </row>
    <row r="5" spans="2:11">
      <c r="B5" s="220"/>
      <c r="C5" s="220"/>
      <c r="D5" s="220"/>
      <c r="E5" s="220"/>
      <c r="F5" s="220"/>
      <c r="G5" s="220"/>
      <c r="H5" s="220"/>
      <c r="I5" s="220"/>
    </row>
    <row r="6" spans="2:11" ht="15.75" thickBot="1">
      <c r="B6" s="7" t="s">
        <v>40</v>
      </c>
      <c r="C6" s="43" t="s">
        <v>88</v>
      </c>
    </row>
    <row r="7" spans="2:11" ht="15.75" thickBot="1">
      <c r="B7" s="10" t="s">
        <v>41</v>
      </c>
      <c r="C7" s="12" t="s">
        <v>669</v>
      </c>
    </row>
    <row r="8" spans="2:11" ht="15.75" thickBot="1">
      <c r="B8" s="10" t="s">
        <v>610</v>
      </c>
      <c r="C8" s="12" t="s">
        <v>670</v>
      </c>
    </row>
    <row r="9" spans="2:11" ht="15.75" thickBot="1">
      <c r="B9" s="10" t="s">
        <v>601</v>
      </c>
      <c r="C9" s="12" t="s">
        <v>671</v>
      </c>
    </row>
    <row r="10" spans="2:11" ht="21.75" thickBot="1">
      <c r="B10" s="10" t="s">
        <v>672</v>
      </c>
      <c r="C10" s="12" t="s">
        <v>673</v>
      </c>
    </row>
    <row r="11" spans="2:11" ht="15.75" thickBot="1">
      <c r="B11" s="10" t="s">
        <v>674</v>
      </c>
      <c r="C11" s="12" t="s">
        <v>675</v>
      </c>
    </row>
    <row r="12" spans="2:11" ht="15.75" thickBot="1">
      <c r="B12" s="10" t="s">
        <v>44</v>
      </c>
      <c r="C12" s="12" t="s">
        <v>676</v>
      </c>
    </row>
    <row r="13" spans="2:11" ht="15.75" thickBot="1">
      <c r="B13" s="10" t="s">
        <v>677</v>
      </c>
      <c r="C13" s="12" t="s">
        <v>678</v>
      </c>
    </row>
    <row r="14" spans="2:11" ht="15.75" thickBot="1">
      <c r="B14" s="10" t="s">
        <v>45</v>
      </c>
      <c r="C14" s="12" t="s">
        <v>679</v>
      </c>
    </row>
    <row r="15" spans="2:11" ht="21.75" thickBot="1">
      <c r="B15" s="10" t="s">
        <v>373</v>
      </c>
      <c r="C15" s="12" t="s">
        <v>680</v>
      </c>
    </row>
    <row r="16" spans="2:11" ht="15.75" thickBot="1">
      <c r="B16" s="10" t="s">
        <v>603</v>
      </c>
      <c r="C16" s="12" t="s">
        <v>681</v>
      </c>
    </row>
    <row r="17" spans="2:3" ht="15.75" thickBot="1">
      <c r="B17" s="10" t="s">
        <v>93</v>
      </c>
      <c r="C17" s="12" t="s">
        <v>682</v>
      </c>
    </row>
    <row r="18" spans="2:3">
      <c r="B18" s="14" t="s">
        <v>15</v>
      </c>
      <c r="C18" s="32" t="s">
        <v>683</v>
      </c>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EE1E3-6AF7-4C3A-B5FC-101FDCE4CCF3}">
  <dimension ref="B2:I41"/>
  <sheetViews>
    <sheetView showGridLines="0" zoomScale="110" zoomScaleNormal="110" workbookViewId="0">
      <selection activeCell="M11" sqref="M11"/>
    </sheetView>
  </sheetViews>
  <sheetFormatPr baseColWidth="10" defaultRowHeight="15"/>
  <cols>
    <col min="2" max="2" width="13.140625" customWidth="1"/>
  </cols>
  <sheetData>
    <row r="2" spans="2:9">
      <c r="B2" s="192" t="s">
        <v>211</v>
      </c>
    </row>
    <row r="3" spans="2:9" ht="15.75" customHeight="1">
      <c r="C3" s="175"/>
      <c r="D3" s="175"/>
      <c r="E3" s="175"/>
      <c r="F3" s="175"/>
      <c r="G3" s="175"/>
    </row>
    <row r="4" spans="2:9" ht="15.75" customHeight="1" thickBot="1">
      <c r="B4" s="285" t="s">
        <v>0</v>
      </c>
      <c r="C4" s="19" t="s">
        <v>1</v>
      </c>
      <c r="D4" s="19" t="s">
        <v>3</v>
      </c>
      <c r="E4" s="281" t="s">
        <v>5</v>
      </c>
      <c r="F4" s="284"/>
      <c r="G4" s="282" t="s">
        <v>6</v>
      </c>
      <c r="H4" s="19" t="s">
        <v>7</v>
      </c>
      <c r="I4" s="280" t="s">
        <v>9</v>
      </c>
    </row>
    <row r="5" spans="2:9">
      <c r="B5" s="285"/>
      <c r="C5" s="19" t="s">
        <v>2</v>
      </c>
      <c r="D5" s="19" t="s">
        <v>4</v>
      </c>
      <c r="E5" s="19" t="s">
        <v>10</v>
      </c>
      <c r="F5" s="19" t="s">
        <v>11</v>
      </c>
      <c r="G5" s="282"/>
      <c r="H5" s="19" t="s">
        <v>8</v>
      </c>
      <c r="I5" s="280"/>
    </row>
    <row r="6" spans="2:9" ht="15.75" thickBot="1">
      <c r="B6" s="286"/>
      <c r="C6" s="9"/>
      <c r="D6" s="9"/>
      <c r="E6" s="21" t="s">
        <v>2</v>
      </c>
      <c r="F6" s="21" t="s">
        <v>4</v>
      </c>
      <c r="G6" s="283"/>
      <c r="H6" s="9"/>
      <c r="I6" s="281"/>
    </row>
    <row r="7" spans="2:9" ht="15.75" thickBot="1">
      <c r="B7" s="22" t="s">
        <v>12</v>
      </c>
      <c r="C7" s="11">
        <v>78321</v>
      </c>
      <c r="D7" s="11">
        <v>2129</v>
      </c>
      <c r="E7" s="11">
        <v>14746</v>
      </c>
      <c r="F7" s="23">
        <v>177</v>
      </c>
      <c r="G7" s="11">
        <v>95373</v>
      </c>
      <c r="H7" s="11">
        <v>15193</v>
      </c>
      <c r="I7" s="24">
        <v>110566</v>
      </c>
    </row>
    <row r="8" spans="2:9" ht="15.75" thickBot="1">
      <c r="B8" s="22" t="s">
        <v>13</v>
      </c>
      <c r="C8" s="11">
        <v>5405</v>
      </c>
      <c r="D8" s="23" t="s">
        <v>212</v>
      </c>
      <c r="E8" s="23" t="s">
        <v>212</v>
      </c>
      <c r="F8" s="23" t="s">
        <v>212</v>
      </c>
      <c r="G8" s="11">
        <v>5405</v>
      </c>
      <c r="H8" s="11">
        <v>3165</v>
      </c>
      <c r="I8" s="24">
        <v>8570</v>
      </c>
    </row>
    <row r="9" spans="2:9" ht="15.75" thickBot="1">
      <c r="B9" s="22" t="s">
        <v>14</v>
      </c>
      <c r="C9" s="11">
        <v>47400</v>
      </c>
      <c r="D9" s="23" t="s">
        <v>212</v>
      </c>
      <c r="E9" s="23" t="s">
        <v>212</v>
      </c>
      <c r="F9" s="23" t="s">
        <v>212</v>
      </c>
      <c r="G9" s="11">
        <v>47400</v>
      </c>
      <c r="H9" s="11">
        <v>12505</v>
      </c>
      <c r="I9" s="24">
        <v>59905</v>
      </c>
    </row>
    <row r="10" spans="2:9">
      <c r="B10" s="25" t="s">
        <v>15</v>
      </c>
      <c r="C10" s="105"/>
      <c r="D10" s="105"/>
      <c r="E10" s="105"/>
      <c r="F10" s="105"/>
      <c r="G10" s="107"/>
      <c r="H10" s="107"/>
      <c r="I10" s="106"/>
    </row>
    <row r="11" spans="2:9">
      <c r="B11" s="25" t="s">
        <v>16</v>
      </c>
      <c r="C11" s="108">
        <v>131126</v>
      </c>
      <c r="D11" s="108">
        <v>2129</v>
      </c>
      <c r="E11" s="108">
        <v>14746</v>
      </c>
      <c r="F11" s="108">
        <v>177</v>
      </c>
      <c r="G11" s="109">
        <v>148178</v>
      </c>
      <c r="H11" s="109">
        <v>30863</v>
      </c>
      <c r="I11" s="110">
        <v>179041</v>
      </c>
    </row>
    <row r="12" spans="2:9" ht="15.75" thickBot="1">
      <c r="B12" s="22" t="s">
        <v>127</v>
      </c>
      <c r="C12" s="111"/>
      <c r="D12" s="111"/>
      <c r="E12" s="111"/>
      <c r="F12" s="111"/>
      <c r="G12" s="112"/>
      <c r="H12" s="112"/>
      <c r="I12" s="113"/>
    </row>
    <row r="13" spans="2:9" ht="15.75" thickBot="1">
      <c r="B13" s="22" t="s">
        <v>18</v>
      </c>
      <c r="C13" s="11">
        <v>4992</v>
      </c>
      <c r="D13" s="23">
        <v>76</v>
      </c>
      <c r="E13" s="11">
        <v>807</v>
      </c>
      <c r="F13" s="23" t="s">
        <v>213</v>
      </c>
      <c r="G13" s="11">
        <v>5877</v>
      </c>
      <c r="H13" s="23">
        <v>1078</v>
      </c>
      <c r="I13" s="24">
        <v>6955</v>
      </c>
    </row>
    <row r="14" spans="2:9" ht="15.75" thickBot="1">
      <c r="B14" s="22" t="s">
        <v>19</v>
      </c>
      <c r="C14" s="23">
        <v>791</v>
      </c>
      <c r="D14" s="23">
        <v>273</v>
      </c>
      <c r="E14" s="23">
        <v>555</v>
      </c>
      <c r="F14" s="23">
        <v>28</v>
      </c>
      <c r="G14" s="11">
        <v>1647</v>
      </c>
      <c r="H14" s="23">
        <v>400</v>
      </c>
      <c r="I14" s="24">
        <v>2047</v>
      </c>
    </row>
    <row r="15" spans="2:9" ht="15.75" thickBot="1">
      <c r="B15" s="22" t="s">
        <v>20</v>
      </c>
      <c r="C15" s="11">
        <v>1811</v>
      </c>
      <c r="D15" s="11">
        <v>1111</v>
      </c>
      <c r="E15" s="11">
        <v>1230</v>
      </c>
      <c r="F15" s="23">
        <v>70</v>
      </c>
      <c r="G15" s="11">
        <v>4222</v>
      </c>
      <c r="H15" s="23">
        <v>688</v>
      </c>
      <c r="I15" s="24">
        <v>4910</v>
      </c>
    </row>
    <row r="16" spans="2:9" ht="15.75" thickBot="1">
      <c r="B16" s="22" t="s">
        <v>21</v>
      </c>
      <c r="C16" s="23">
        <v>692</v>
      </c>
      <c r="D16" s="23">
        <v>882</v>
      </c>
      <c r="E16" s="23">
        <v>554</v>
      </c>
      <c r="F16" s="23">
        <v>73</v>
      </c>
      <c r="G16" s="11">
        <v>2201</v>
      </c>
      <c r="H16" s="23">
        <v>267</v>
      </c>
      <c r="I16" s="24">
        <v>2468</v>
      </c>
    </row>
    <row r="17" spans="2:9" ht="15.75" thickBot="1">
      <c r="B17" s="22" t="s">
        <v>22</v>
      </c>
      <c r="C17" s="23">
        <v>328</v>
      </c>
      <c r="D17" s="23">
        <v>7</v>
      </c>
      <c r="E17" s="23">
        <v>21</v>
      </c>
      <c r="F17" s="23" t="s">
        <v>213</v>
      </c>
      <c r="G17" s="23">
        <v>356</v>
      </c>
      <c r="H17" s="23">
        <v>83</v>
      </c>
      <c r="I17" s="12">
        <v>439</v>
      </c>
    </row>
    <row r="18" spans="2:9" ht="15.75" thickBot="1">
      <c r="B18" s="22" t="s">
        <v>23</v>
      </c>
      <c r="C18" s="11">
        <v>4359</v>
      </c>
      <c r="D18" s="11">
        <v>8966</v>
      </c>
      <c r="E18" s="11">
        <v>3635</v>
      </c>
      <c r="F18" s="23">
        <v>313</v>
      </c>
      <c r="G18" s="11">
        <v>17273</v>
      </c>
      <c r="H18" s="11">
        <v>1788</v>
      </c>
      <c r="I18" s="24">
        <v>19061</v>
      </c>
    </row>
    <row r="19" spans="2:9" ht="15.75" thickBot="1">
      <c r="B19" s="22" t="s">
        <v>24</v>
      </c>
      <c r="C19" s="11">
        <v>4674</v>
      </c>
      <c r="D19" s="23">
        <v>22</v>
      </c>
      <c r="E19" s="23">
        <v>327</v>
      </c>
      <c r="F19" s="23" t="s">
        <v>213</v>
      </c>
      <c r="G19" s="11">
        <v>5023</v>
      </c>
      <c r="H19" s="23">
        <v>930</v>
      </c>
      <c r="I19" s="24">
        <v>5953</v>
      </c>
    </row>
    <row r="20" spans="2:9">
      <c r="B20" s="126" t="s">
        <v>15</v>
      </c>
      <c r="C20" s="114"/>
      <c r="D20" s="114"/>
      <c r="E20" s="114"/>
      <c r="F20" s="114"/>
      <c r="G20" s="114"/>
      <c r="H20" s="123"/>
      <c r="I20" s="120"/>
    </row>
    <row r="21" spans="2:9">
      <c r="B21" s="25" t="s">
        <v>16</v>
      </c>
      <c r="C21" s="115">
        <v>17647</v>
      </c>
      <c r="D21" s="115">
        <v>11337</v>
      </c>
      <c r="E21" s="115">
        <v>7129</v>
      </c>
      <c r="F21" s="115">
        <v>486</v>
      </c>
      <c r="G21" s="115">
        <v>36599</v>
      </c>
      <c r="H21" s="124">
        <v>5234</v>
      </c>
      <c r="I21" s="121">
        <v>41833</v>
      </c>
    </row>
    <row r="22" spans="2:9" ht="15.75" thickBot="1">
      <c r="B22" s="22" t="s">
        <v>128</v>
      </c>
      <c r="C22" s="116"/>
      <c r="D22" s="116"/>
      <c r="E22" s="116"/>
      <c r="F22" s="116"/>
      <c r="G22" s="116"/>
      <c r="H22" s="125"/>
      <c r="I22" s="122"/>
    </row>
    <row r="23" spans="2:9">
      <c r="B23" s="25" t="s">
        <v>26</v>
      </c>
      <c r="C23" s="290"/>
      <c r="D23" s="290"/>
      <c r="E23" s="290"/>
      <c r="F23" s="290"/>
      <c r="G23" s="290"/>
      <c r="H23" s="290"/>
      <c r="I23" s="287">
        <v>41803</v>
      </c>
    </row>
    <row r="24" spans="2:9">
      <c r="B24" s="25" t="s">
        <v>27</v>
      </c>
      <c r="C24" s="291"/>
      <c r="D24" s="291"/>
      <c r="E24" s="291"/>
      <c r="F24" s="291"/>
      <c r="G24" s="291"/>
      <c r="H24" s="291"/>
      <c r="I24" s="288"/>
    </row>
    <row r="25" spans="2:9" ht="15.75" thickBot="1">
      <c r="B25" s="22" t="s">
        <v>25</v>
      </c>
      <c r="C25" s="292"/>
      <c r="D25" s="292"/>
      <c r="E25" s="292"/>
      <c r="F25" s="292"/>
      <c r="G25" s="292"/>
      <c r="H25" s="292"/>
      <c r="I25" s="289"/>
    </row>
    <row r="26" spans="2:9" ht="15.75" thickBot="1">
      <c r="B26" s="22" t="s">
        <v>28</v>
      </c>
      <c r="C26" s="23">
        <v>24</v>
      </c>
      <c r="D26" s="28" t="s">
        <v>126</v>
      </c>
      <c r="E26" s="28" t="s">
        <v>126</v>
      </c>
      <c r="F26" s="28" t="s">
        <v>126</v>
      </c>
      <c r="G26" s="23">
        <v>53</v>
      </c>
      <c r="H26" s="23">
        <v>16</v>
      </c>
      <c r="I26" s="12">
        <v>69</v>
      </c>
    </row>
    <row r="27" spans="2:9">
      <c r="B27" s="25" t="s">
        <v>15</v>
      </c>
      <c r="C27" s="114"/>
      <c r="D27" s="114"/>
      <c r="E27" s="114"/>
      <c r="F27" s="117"/>
      <c r="G27" s="114"/>
      <c r="H27" s="114"/>
      <c r="I27" s="120"/>
    </row>
    <row r="28" spans="2:9">
      <c r="B28" s="25" t="s">
        <v>16</v>
      </c>
      <c r="C28" s="115">
        <v>148826</v>
      </c>
      <c r="D28" s="115">
        <v>13466</v>
      </c>
      <c r="E28" s="115">
        <v>21875</v>
      </c>
      <c r="F28" s="118">
        <v>663</v>
      </c>
      <c r="G28" s="115">
        <v>184830</v>
      </c>
      <c r="H28" s="115">
        <v>36113</v>
      </c>
      <c r="I28" s="121">
        <v>220943</v>
      </c>
    </row>
    <row r="29" spans="2:9" ht="15.75" thickBot="1">
      <c r="B29" s="22" t="s">
        <v>129</v>
      </c>
      <c r="C29" s="116"/>
      <c r="D29" s="116"/>
      <c r="E29" s="116"/>
      <c r="F29" s="119"/>
      <c r="G29" s="116"/>
      <c r="H29" s="116"/>
      <c r="I29" s="122"/>
    </row>
    <row r="30" spans="2:9">
      <c r="B30" s="25" t="s">
        <v>26</v>
      </c>
      <c r="C30" s="117"/>
      <c r="D30" s="117"/>
      <c r="E30" s="117"/>
      <c r="F30" s="117"/>
      <c r="G30" s="114"/>
      <c r="H30" s="114"/>
      <c r="I30" s="120"/>
    </row>
    <row r="31" spans="2:9">
      <c r="B31" s="25" t="s">
        <v>27</v>
      </c>
      <c r="C31" s="118">
        <v>148794</v>
      </c>
      <c r="D31" s="118">
        <v>13446</v>
      </c>
      <c r="E31" s="118">
        <v>21872</v>
      </c>
      <c r="F31" s="118">
        <v>662</v>
      </c>
      <c r="G31" s="115">
        <v>184764</v>
      </c>
      <c r="H31" s="115">
        <v>36076</v>
      </c>
      <c r="I31" s="121">
        <v>220664</v>
      </c>
    </row>
    <row r="32" spans="2:9">
      <c r="B32" s="25" t="s">
        <v>29</v>
      </c>
      <c r="C32" s="118"/>
      <c r="D32" s="118"/>
      <c r="E32" s="118"/>
      <c r="F32" s="118"/>
      <c r="G32" s="115"/>
      <c r="H32" s="115"/>
      <c r="I32" s="121"/>
    </row>
    <row r="34" spans="2:2">
      <c r="B34" s="17" t="s">
        <v>130</v>
      </c>
    </row>
    <row r="35" spans="2:2">
      <c r="B35" s="17" t="s">
        <v>131</v>
      </c>
    </row>
    <row r="36" spans="2:2">
      <c r="B36" s="17" t="s">
        <v>132</v>
      </c>
    </row>
    <row r="37" spans="2:2">
      <c r="B37" s="17" t="s">
        <v>133</v>
      </c>
    </row>
    <row r="38" spans="2:2">
      <c r="B38" s="17" t="s">
        <v>134</v>
      </c>
    </row>
    <row r="39" spans="2:2">
      <c r="B39" s="17" t="s">
        <v>135</v>
      </c>
    </row>
    <row r="40" spans="2:2">
      <c r="B40" s="17" t="s">
        <v>136</v>
      </c>
    </row>
    <row r="41" spans="2:2">
      <c r="B41" s="17" t="s">
        <v>137</v>
      </c>
    </row>
  </sheetData>
  <mergeCells count="11">
    <mergeCell ref="I4:I6"/>
    <mergeCell ref="G4:G6"/>
    <mergeCell ref="E4:F4"/>
    <mergeCell ref="B4:B6"/>
    <mergeCell ref="I23:I25"/>
    <mergeCell ref="C23:C25"/>
    <mergeCell ref="D23:D25"/>
    <mergeCell ref="E23:E25"/>
    <mergeCell ref="F23:F25"/>
    <mergeCell ref="G23:G25"/>
    <mergeCell ref="H23:H25"/>
  </mergeCells>
  <pageMargins left="0.7" right="0.7" top="0.78740157499999996" bottom="0.78740157499999996"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F5A5C-5FD3-48AC-8C5A-69ADBF579DE6}">
  <dimension ref="B2:K18"/>
  <sheetViews>
    <sheetView showGridLines="0" workbookViewId="0">
      <selection activeCell="J4" sqref="J4:M7"/>
    </sheetView>
  </sheetViews>
  <sheetFormatPr baseColWidth="10" defaultRowHeight="15"/>
  <cols>
    <col min="2" max="2" width="30.85546875" customWidth="1"/>
  </cols>
  <sheetData>
    <row r="2" spans="2:11">
      <c r="B2" s="193" t="s">
        <v>684</v>
      </c>
      <c r="C2" s="220"/>
      <c r="D2" s="220"/>
      <c r="E2" s="220"/>
      <c r="F2" s="220"/>
      <c r="G2" s="220"/>
      <c r="H2" s="220"/>
      <c r="I2" s="220"/>
      <c r="J2" s="220"/>
      <c r="K2" s="220"/>
    </row>
    <row r="3" spans="2:11">
      <c r="B3" s="193" t="s">
        <v>685</v>
      </c>
      <c r="C3" s="220"/>
      <c r="D3" s="220"/>
      <c r="E3" s="220"/>
      <c r="F3" s="220"/>
      <c r="G3" s="220"/>
      <c r="H3" s="220"/>
      <c r="I3" s="220"/>
      <c r="J3" s="220"/>
      <c r="K3" s="220"/>
    </row>
    <row r="4" spans="2:11">
      <c r="B4" s="220"/>
      <c r="C4" s="220"/>
      <c r="D4" s="220"/>
      <c r="E4" s="220"/>
      <c r="F4" s="220"/>
      <c r="G4" s="220"/>
      <c r="H4" s="220"/>
      <c r="I4" s="220"/>
    </row>
    <row r="5" spans="2:11">
      <c r="B5" s="220"/>
      <c r="C5" s="220"/>
      <c r="D5" s="220"/>
      <c r="E5" s="220"/>
      <c r="F5" s="220"/>
      <c r="G5" s="220"/>
      <c r="H5" s="220"/>
      <c r="I5" s="220"/>
    </row>
    <row r="6" spans="2:11" ht="15.75" thickBot="1">
      <c r="B6" s="7" t="s">
        <v>40</v>
      </c>
      <c r="C6" s="43" t="s">
        <v>89</v>
      </c>
    </row>
    <row r="7" spans="2:11" ht="15.75" thickBot="1">
      <c r="B7" s="10" t="s">
        <v>41</v>
      </c>
      <c r="C7" s="12" t="s">
        <v>686</v>
      </c>
    </row>
    <row r="8" spans="2:11" ht="15.75" thickBot="1">
      <c r="B8" s="10" t="s">
        <v>601</v>
      </c>
      <c r="C8" s="12" t="s">
        <v>687</v>
      </c>
    </row>
    <row r="9" spans="2:11" ht="15.75" thickBot="1">
      <c r="B9" s="10" t="s">
        <v>605</v>
      </c>
      <c r="C9" s="12" t="s">
        <v>688</v>
      </c>
    </row>
    <row r="10" spans="2:11" ht="15.75" thickBot="1">
      <c r="B10" s="10" t="s">
        <v>603</v>
      </c>
      <c r="C10" s="12" t="s">
        <v>689</v>
      </c>
    </row>
    <row r="11" spans="2:11" ht="15.75" thickBot="1">
      <c r="B11" s="10" t="s">
        <v>44</v>
      </c>
      <c r="C11" s="12" t="s">
        <v>690</v>
      </c>
    </row>
    <row r="12" spans="2:11" ht="15.75" thickBot="1">
      <c r="B12" s="10" t="s">
        <v>45</v>
      </c>
      <c r="C12" s="12" t="s">
        <v>691</v>
      </c>
    </row>
    <row r="13" spans="2:11" ht="15.75" thickBot="1">
      <c r="B13" s="10" t="s">
        <v>598</v>
      </c>
      <c r="C13" s="12" t="s">
        <v>692</v>
      </c>
    </row>
    <row r="14" spans="2:11" ht="21.75" thickBot="1">
      <c r="B14" s="10" t="s">
        <v>693</v>
      </c>
      <c r="C14" s="12" t="s">
        <v>694</v>
      </c>
    </row>
    <row r="15" spans="2:11" ht="21.75" thickBot="1">
      <c r="B15" s="10" t="s">
        <v>610</v>
      </c>
      <c r="C15" s="12" t="s">
        <v>695</v>
      </c>
    </row>
    <row r="16" spans="2:11" ht="15.75" thickBot="1">
      <c r="B16" s="10" t="s">
        <v>154</v>
      </c>
      <c r="C16" s="12" t="s">
        <v>147</v>
      </c>
    </row>
    <row r="17" spans="2:3" ht="15.75" thickBot="1">
      <c r="B17" s="10" t="s">
        <v>93</v>
      </c>
      <c r="C17" s="12" t="s">
        <v>147</v>
      </c>
    </row>
    <row r="18" spans="2:3">
      <c r="B18" s="14" t="s">
        <v>15</v>
      </c>
      <c r="C18" s="32" t="s">
        <v>696</v>
      </c>
    </row>
  </sheetData>
  <pageMargins left="0.7" right="0.7" top="0.78740157499999996" bottom="0.78740157499999996"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8D9DD-30D3-48F7-855E-0E500C55B83A}">
  <dimension ref="B2:K16"/>
  <sheetViews>
    <sheetView showGridLines="0" workbookViewId="0">
      <selection activeCell="L5" sqref="L5:O8"/>
    </sheetView>
  </sheetViews>
  <sheetFormatPr baseColWidth="10" defaultRowHeight="15"/>
  <sheetData>
    <row r="2" spans="2:11">
      <c r="B2" s="192" t="s">
        <v>697</v>
      </c>
      <c r="C2" s="220"/>
      <c r="D2" s="220"/>
      <c r="E2" s="220"/>
      <c r="F2" s="220"/>
      <c r="G2" s="220"/>
      <c r="H2" s="220"/>
      <c r="I2" s="220"/>
      <c r="J2" s="220"/>
      <c r="K2" s="220"/>
    </row>
    <row r="3" spans="2:11">
      <c r="B3" s="220"/>
      <c r="C3" s="220"/>
      <c r="D3" s="220"/>
      <c r="E3" s="220"/>
      <c r="F3" s="220"/>
      <c r="G3" s="220"/>
      <c r="H3" s="220"/>
      <c r="I3" s="220"/>
      <c r="J3" s="220"/>
      <c r="K3" s="220"/>
    </row>
    <row r="4" spans="2:11">
      <c r="B4" s="220"/>
      <c r="C4" s="220"/>
      <c r="D4" s="220"/>
      <c r="E4" s="220"/>
      <c r="F4" s="220"/>
      <c r="G4" s="220"/>
      <c r="H4" s="220"/>
      <c r="I4" s="220"/>
      <c r="J4" s="220"/>
      <c r="K4" s="220"/>
    </row>
    <row r="5" spans="2:11">
      <c r="B5" s="220"/>
      <c r="C5" s="220"/>
      <c r="D5" s="220"/>
      <c r="E5" s="220"/>
      <c r="F5" s="220"/>
      <c r="G5" s="220"/>
      <c r="H5" s="220"/>
      <c r="I5" s="220"/>
      <c r="J5" s="220"/>
      <c r="K5" s="220"/>
    </row>
    <row r="6" spans="2:11" ht="15.75" thickBot="1">
      <c r="B6" s="7" t="s">
        <v>54</v>
      </c>
      <c r="C6" s="7" t="s">
        <v>94</v>
      </c>
      <c r="D6" s="7" t="s">
        <v>83</v>
      </c>
      <c r="E6" s="7" t="s">
        <v>84</v>
      </c>
      <c r="F6" s="7" t="s">
        <v>85</v>
      </c>
      <c r="G6" s="7" t="s">
        <v>86</v>
      </c>
      <c r="H6" s="7" t="s">
        <v>87</v>
      </c>
      <c r="I6" s="7" t="s">
        <v>88</v>
      </c>
      <c r="J6" s="8" t="s">
        <v>89</v>
      </c>
    </row>
    <row r="7" spans="2:11" ht="15.75" thickBot="1">
      <c r="B7" s="10" t="s">
        <v>55</v>
      </c>
      <c r="C7" s="184">
        <v>0.77777777777777779</v>
      </c>
      <c r="D7" s="184">
        <v>0.97580645161290325</v>
      </c>
      <c r="E7" s="184">
        <v>0.94915254237288138</v>
      </c>
      <c r="F7" s="184">
        <v>0.92156862745098034</v>
      </c>
      <c r="G7" s="184">
        <v>1</v>
      </c>
      <c r="H7" s="184">
        <v>1</v>
      </c>
      <c r="I7" s="184">
        <v>0.61458333333333337</v>
      </c>
      <c r="J7" s="185">
        <v>0.95973154362416102</v>
      </c>
    </row>
    <row r="8" spans="2:11" ht="15.75" thickBot="1">
      <c r="B8" s="10" t="s">
        <v>56</v>
      </c>
      <c r="C8" s="184">
        <v>0.88125271857329268</v>
      </c>
      <c r="D8" s="184">
        <v>0.98441558441558441</v>
      </c>
      <c r="E8" s="184">
        <v>0.95238095238095233</v>
      </c>
      <c r="F8" s="184">
        <v>0.92800000000000005</v>
      </c>
      <c r="G8" s="184">
        <v>0.94444444444444442</v>
      </c>
      <c r="H8" s="184">
        <v>0.95</v>
      </c>
      <c r="I8" s="184">
        <v>0.7670396744659207</v>
      </c>
      <c r="J8" s="185">
        <v>0.9854368932038835</v>
      </c>
    </row>
    <row r="9" spans="2:11" ht="21.75" thickBot="1">
      <c r="B9" s="10" t="s">
        <v>57</v>
      </c>
      <c r="C9" s="184">
        <v>0.88592525617842077</v>
      </c>
      <c r="D9" s="184">
        <v>0.97103658536585369</v>
      </c>
      <c r="E9" s="184">
        <v>0.9920844327176781</v>
      </c>
      <c r="F9" s="184">
        <v>0.95837462834489595</v>
      </c>
      <c r="G9" s="184">
        <v>0.94362745098039214</v>
      </c>
      <c r="H9" s="184">
        <v>0.98484848484848486</v>
      </c>
      <c r="I9" s="184">
        <v>0.80752014324082366</v>
      </c>
      <c r="J9" s="185">
        <v>0.96883116883116882</v>
      </c>
    </row>
    <row r="10" spans="2:11" ht="21.75" thickBot="1">
      <c r="B10" s="10" t="s">
        <v>58</v>
      </c>
      <c r="C10" s="184">
        <v>0.87707390648567118</v>
      </c>
      <c r="D10" s="184">
        <v>0.98022598870056499</v>
      </c>
      <c r="E10" s="184">
        <v>0.96632996632996637</v>
      </c>
      <c r="F10" s="184">
        <v>0.90112640801001254</v>
      </c>
      <c r="G10" s="184">
        <v>0.97419354838709682</v>
      </c>
      <c r="H10" s="184">
        <v>0.95833333333333337</v>
      </c>
      <c r="I10" s="184">
        <v>0.7800910865322056</v>
      </c>
      <c r="J10" s="185">
        <v>0.98085585585585588</v>
      </c>
    </row>
    <row r="11" spans="2:11" ht="15.75" thickBot="1">
      <c r="B11" s="10" t="s">
        <v>59</v>
      </c>
      <c r="C11" s="184">
        <v>0.72371400841151734</v>
      </c>
      <c r="D11" s="184">
        <v>0.92364532019704437</v>
      </c>
      <c r="E11" s="184">
        <v>0.96992481203007519</v>
      </c>
      <c r="F11" s="184">
        <v>0.86813186813186816</v>
      </c>
      <c r="G11" s="184">
        <v>0.90647482014388492</v>
      </c>
      <c r="H11" s="184">
        <v>0.91304347826086951</v>
      </c>
      <c r="I11" s="184">
        <v>0.56639722863741337</v>
      </c>
      <c r="J11" s="185">
        <v>0.95856353591160226</v>
      </c>
    </row>
    <row r="12" spans="2:11" ht="15.75" thickBot="1">
      <c r="B12" s="10" t="s">
        <v>60</v>
      </c>
      <c r="C12" s="184">
        <v>0.83890283948232569</v>
      </c>
      <c r="D12" s="184">
        <v>0.97860465116279072</v>
      </c>
      <c r="E12" s="184">
        <v>0.98015873015873012</v>
      </c>
      <c r="F12" s="184">
        <v>0.88627450980392153</v>
      </c>
      <c r="G12" s="184">
        <v>0.95357142857142863</v>
      </c>
      <c r="H12" s="184">
        <v>0.86363636363636365</v>
      </c>
      <c r="I12" s="184">
        <v>0.69790329482242186</v>
      </c>
      <c r="J12" s="185">
        <v>0.96296296296296291</v>
      </c>
    </row>
    <row r="13" spans="2:11" ht="15.75" thickBot="1">
      <c r="B13" s="10" t="s">
        <v>61</v>
      </c>
      <c r="C13" s="184">
        <v>0.79760717846460616</v>
      </c>
      <c r="D13" s="184">
        <v>0.95008319467554081</v>
      </c>
      <c r="E13" s="184">
        <v>0.94771241830065356</v>
      </c>
      <c r="F13" s="184">
        <v>0.898876404494382</v>
      </c>
      <c r="G13" s="184">
        <v>0.92758620689655169</v>
      </c>
      <c r="H13" s="184">
        <v>0.9</v>
      </c>
      <c r="I13" s="184">
        <v>0.65184049079754602</v>
      </c>
      <c r="J13" s="185">
        <v>0.96170212765957441</v>
      </c>
    </row>
    <row r="14" spans="2:11" ht="15.75" thickBot="1">
      <c r="B14" s="10" t="s">
        <v>62</v>
      </c>
      <c r="C14" s="184">
        <v>0.43159379407616361</v>
      </c>
      <c r="D14" s="184">
        <v>0.73287671232876717</v>
      </c>
      <c r="E14" s="184">
        <v>0.86046511627906974</v>
      </c>
      <c r="F14" s="184">
        <v>0.62878787878787878</v>
      </c>
      <c r="G14" s="184">
        <v>0.58823529411764708</v>
      </c>
      <c r="H14" s="184">
        <v>0.5714285714285714</v>
      </c>
      <c r="I14" s="184">
        <v>0.2403282532239156</v>
      </c>
      <c r="J14" s="185">
        <v>0.85401459854014594</v>
      </c>
    </row>
    <row r="15" spans="2:11" ht="15.75" thickBot="1">
      <c r="B15" s="10" t="s">
        <v>63</v>
      </c>
      <c r="C15" s="184">
        <v>0.86946107784431137</v>
      </c>
      <c r="D15" s="184">
        <v>0.90887432995830852</v>
      </c>
      <c r="E15" s="184">
        <v>0.9689119170984456</v>
      </c>
      <c r="F15" s="184">
        <v>0.93585699263932698</v>
      </c>
      <c r="G15" s="184">
        <v>0.89699570815450647</v>
      </c>
      <c r="H15" s="184">
        <v>0.98</v>
      </c>
      <c r="I15" s="184">
        <v>0.78207381370826012</v>
      </c>
      <c r="J15" s="185">
        <v>0.94720734506503446</v>
      </c>
    </row>
    <row r="16" spans="2:11">
      <c r="B16" s="14" t="s">
        <v>95</v>
      </c>
      <c r="C16" s="195">
        <v>0.83016185476815396</v>
      </c>
      <c r="D16" s="195">
        <v>0.94572060575123362</v>
      </c>
      <c r="E16" s="195">
        <v>0.96785930867192238</v>
      </c>
      <c r="F16" s="195">
        <v>0.90715300805305543</v>
      </c>
      <c r="G16" s="195">
        <v>0.92230804179918224</v>
      </c>
      <c r="H16" s="195">
        <v>0.949438202247191</v>
      </c>
      <c r="I16" s="195">
        <v>0.70632530120481929</v>
      </c>
      <c r="J16" s="196">
        <v>0.96156144194383586</v>
      </c>
    </row>
  </sheetData>
  <pageMargins left="0.7" right="0.7" top="0.78740157499999996" bottom="0.78740157499999996"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6BE6D-5BDF-477C-8227-617E657EFA27}">
  <dimension ref="B2:J15"/>
  <sheetViews>
    <sheetView showGridLines="0" workbookViewId="0">
      <selection activeCell="L4" sqref="L4:O7"/>
    </sheetView>
  </sheetViews>
  <sheetFormatPr baseColWidth="10" defaultRowHeight="15"/>
  <cols>
    <col min="2" max="2" width="16" customWidth="1"/>
  </cols>
  <sheetData>
    <row r="2" spans="2:10">
      <c r="B2" s="220" t="s">
        <v>698</v>
      </c>
      <c r="C2" s="220"/>
      <c r="D2" s="220"/>
      <c r="E2" s="220"/>
      <c r="F2" s="220"/>
      <c r="G2" s="220"/>
    </row>
    <row r="3" spans="2:10">
      <c r="B3" s="220"/>
      <c r="C3" s="220"/>
      <c r="D3" s="220"/>
      <c r="E3" s="220"/>
      <c r="F3" s="220"/>
      <c r="G3" s="220"/>
    </row>
    <row r="4" spans="2:10">
      <c r="B4" s="220"/>
      <c r="C4" s="220"/>
      <c r="D4" s="220"/>
      <c r="E4" s="220"/>
      <c r="F4" s="220"/>
      <c r="G4" s="220"/>
    </row>
    <row r="6" spans="2:10" ht="15.75" thickBot="1">
      <c r="B6" s="42" t="s">
        <v>54</v>
      </c>
      <c r="C6" s="42" t="s">
        <v>83</v>
      </c>
      <c r="D6" s="42" t="s">
        <v>84</v>
      </c>
      <c r="E6" s="42" t="s">
        <v>85</v>
      </c>
      <c r="F6" s="42" t="s">
        <v>86</v>
      </c>
      <c r="G6" s="42" t="s">
        <v>87</v>
      </c>
      <c r="H6" s="42" t="s">
        <v>88</v>
      </c>
      <c r="I6" s="42" t="s">
        <v>89</v>
      </c>
      <c r="J6" s="43" t="s">
        <v>15</v>
      </c>
    </row>
    <row r="7" spans="2:10" ht="15.75" thickBot="1">
      <c r="B7" s="10" t="s">
        <v>55</v>
      </c>
      <c r="C7" s="23">
        <v>124</v>
      </c>
      <c r="D7" s="23">
        <v>59</v>
      </c>
      <c r="E7" s="23">
        <v>102</v>
      </c>
      <c r="F7" s="23">
        <v>66</v>
      </c>
      <c r="G7" s="23">
        <v>13</v>
      </c>
      <c r="H7" s="23">
        <v>576</v>
      </c>
      <c r="I7" s="23">
        <v>149</v>
      </c>
      <c r="J7" s="24">
        <v>1089</v>
      </c>
    </row>
    <row r="8" spans="2:10" ht="15.75" thickBot="1">
      <c r="B8" s="10" t="s">
        <v>56</v>
      </c>
      <c r="C8" s="23">
        <v>385</v>
      </c>
      <c r="D8" s="23">
        <v>105</v>
      </c>
      <c r="E8" s="23">
        <v>250</v>
      </c>
      <c r="F8" s="23">
        <v>144</v>
      </c>
      <c r="G8" s="23">
        <v>20</v>
      </c>
      <c r="H8" s="23">
        <v>984</v>
      </c>
      <c r="I8" s="23">
        <v>412</v>
      </c>
      <c r="J8" s="24">
        <v>2300</v>
      </c>
    </row>
    <row r="9" spans="2:10" ht="15.75" thickBot="1">
      <c r="B9" s="10" t="s">
        <v>57</v>
      </c>
      <c r="C9" s="23">
        <v>656</v>
      </c>
      <c r="D9" s="23">
        <v>379</v>
      </c>
      <c r="E9" s="11">
        <v>1009</v>
      </c>
      <c r="F9" s="23">
        <v>408</v>
      </c>
      <c r="G9" s="23">
        <v>66</v>
      </c>
      <c r="H9" s="11">
        <v>3351</v>
      </c>
      <c r="I9" s="23">
        <v>770</v>
      </c>
      <c r="J9" s="24">
        <v>6636</v>
      </c>
    </row>
    <row r="10" spans="2:10" ht="15.75" thickBot="1">
      <c r="B10" s="10" t="s">
        <v>58</v>
      </c>
      <c r="C10" s="11">
        <v>1062</v>
      </c>
      <c r="D10" s="23">
        <v>297</v>
      </c>
      <c r="E10" s="23">
        <v>799</v>
      </c>
      <c r="F10" s="23">
        <v>465</v>
      </c>
      <c r="G10" s="23">
        <v>48</v>
      </c>
      <c r="H10" s="11">
        <v>3074</v>
      </c>
      <c r="I10" s="23">
        <v>888</v>
      </c>
      <c r="J10" s="24">
        <v>6630</v>
      </c>
    </row>
    <row r="11" spans="2:10" ht="15.75" thickBot="1">
      <c r="B11" s="10" t="s">
        <v>59</v>
      </c>
      <c r="C11" s="23">
        <v>406</v>
      </c>
      <c r="D11" s="23">
        <v>133</v>
      </c>
      <c r="E11" s="23">
        <v>273</v>
      </c>
      <c r="F11" s="23">
        <v>139</v>
      </c>
      <c r="G11" s="23">
        <v>46</v>
      </c>
      <c r="H11" s="11">
        <v>1732</v>
      </c>
      <c r="I11" s="23">
        <v>362</v>
      </c>
      <c r="J11" s="24">
        <v>3091</v>
      </c>
    </row>
    <row r="12" spans="2:10" ht="15.75" thickBot="1">
      <c r="B12" s="10" t="s">
        <v>60</v>
      </c>
      <c r="C12" s="11">
        <v>1075</v>
      </c>
      <c r="D12" s="23">
        <v>252</v>
      </c>
      <c r="E12" s="23">
        <v>510</v>
      </c>
      <c r="F12" s="23">
        <v>280</v>
      </c>
      <c r="G12" s="23">
        <v>22</v>
      </c>
      <c r="H12" s="11">
        <v>2337</v>
      </c>
      <c r="I12" s="23">
        <v>702</v>
      </c>
      <c r="J12" s="24">
        <v>5177</v>
      </c>
    </row>
    <row r="13" spans="2:10" ht="15.75" thickBot="1">
      <c r="B13" s="10" t="s">
        <v>61</v>
      </c>
      <c r="C13" s="23">
        <v>601</v>
      </c>
      <c r="D13" s="23">
        <v>153</v>
      </c>
      <c r="E13" s="23">
        <v>534</v>
      </c>
      <c r="F13" s="23">
        <v>290</v>
      </c>
      <c r="G13" s="23">
        <v>10</v>
      </c>
      <c r="H13" s="11">
        <v>1956</v>
      </c>
      <c r="I13" s="23">
        <v>470</v>
      </c>
      <c r="J13" s="24">
        <v>4012</v>
      </c>
    </row>
    <row r="14" spans="2:10" ht="15.75" thickBot="1">
      <c r="B14" s="10" t="s">
        <v>62</v>
      </c>
      <c r="C14" s="23">
        <v>146</v>
      </c>
      <c r="D14" s="23">
        <v>43</v>
      </c>
      <c r="E14" s="23">
        <v>132</v>
      </c>
      <c r="F14" s="23">
        <v>102</v>
      </c>
      <c r="G14" s="23">
        <v>7</v>
      </c>
      <c r="H14" s="23">
        <v>853</v>
      </c>
      <c r="I14" s="23">
        <v>137</v>
      </c>
      <c r="J14" s="24">
        <v>1418</v>
      </c>
    </row>
    <row r="15" spans="2:10">
      <c r="B15" s="14" t="s">
        <v>63</v>
      </c>
      <c r="C15" s="15">
        <v>1679</v>
      </c>
      <c r="D15" s="27">
        <v>386</v>
      </c>
      <c r="E15" s="27">
        <v>951</v>
      </c>
      <c r="F15" s="27">
        <v>466</v>
      </c>
      <c r="G15" s="27">
        <v>150</v>
      </c>
      <c r="H15" s="15">
        <v>3414</v>
      </c>
      <c r="I15" s="15">
        <v>1307</v>
      </c>
      <c r="J15" s="26">
        <v>8350</v>
      </c>
    </row>
  </sheetData>
  <pageMargins left="0.7" right="0.7" top="0.78740157499999996" bottom="0.78740157499999996"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829B0-9991-495A-A621-AF11B2CF5936}">
  <dimension ref="B2:K13"/>
  <sheetViews>
    <sheetView showGridLines="0" workbookViewId="0">
      <selection activeCell="M9" sqref="M9:P12"/>
    </sheetView>
  </sheetViews>
  <sheetFormatPr baseColWidth="10" defaultRowHeight="15"/>
  <cols>
    <col min="1" max="1" width="13.7109375" customWidth="1"/>
    <col min="2" max="2" width="16.7109375" customWidth="1"/>
    <col min="3" max="3" width="24" customWidth="1"/>
  </cols>
  <sheetData>
    <row r="2" spans="2:11">
      <c r="B2" s="192" t="s">
        <v>699</v>
      </c>
      <c r="C2" s="220"/>
      <c r="D2" s="220"/>
      <c r="E2" s="220"/>
      <c r="F2" s="220"/>
      <c r="G2" s="220"/>
    </row>
    <row r="3" spans="2:11">
      <c r="B3" s="220"/>
      <c r="C3" s="220"/>
      <c r="D3" s="220"/>
      <c r="E3" s="220"/>
      <c r="F3" s="220"/>
      <c r="G3" s="220"/>
    </row>
    <row r="4" spans="2:11">
      <c r="B4" s="220"/>
      <c r="C4" s="220"/>
      <c r="D4" s="220"/>
      <c r="E4" s="220"/>
      <c r="F4" s="220"/>
      <c r="G4" s="220"/>
    </row>
    <row r="5" spans="2:11">
      <c r="B5" s="220"/>
      <c r="C5" s="220"/>
      <c r="D5" s="220"/>
      <c r="E5" s="220"/>
      <c r="F5" s="220"/>
      <c r="G5" s="220"/>
    </row>
    <row r="6" spans="2:11" ht="15.75" thickBot="1">
      <c r="B6" s="7" t="s">
        <v>0</v>
      </c>
      <c r="C6" s="7" t="s">
        <v>74</v>
      </c>
      <c r="D6" s="7" t="s">
        <v>75</v>
      </c>
      <c r="E6" s="7" t="s">
        <v>76</v>
      </c>
      <c r="F6" s="7" t="s">
        <v>77</v>
      </c>
      <c r="G6" s="7" t="s">
        <v>78</v>
      </c>
      <c r="H6" s="7" t="s">
        <v>79</v>
      </c>
      <c r="I6" s="7" t="s">
        <v>61</v>
      </c>
      <c r="J6" s="7" t="s">
        <v>80</v>
      </c>
      <c r="K6" s="8" t="s">
        <v>63</v>
      </c>
    </row>
    <row r="7" spans="2:11" ht="15.75" thickBot="1">
      <c r="B7" s="10" t="s">
        <v>83</v>
      </c>
      <c r="C7" s="221">
        <v>0.40993903809788251</v>
      </c>
      <c r="D7" s="221">
        <v>0.6765864194168002</v>
      </c>
      <c r="E7" s="221">
        <v>0.37997156005548977</v>
      </c>
      <c r="F7" s="221">
        <v>0.69363436977896453</v>
      </c>
      <c r="G7" s="221">
        <v>0.7105069274425424</v>
      </c>
      <c r="H7" s="221">
        <v>0.8475939370620108</v>
      </c>
      <c r="I7" s="221">
        <v>0.77505384109461872</v>
      </c>
      <c r="J7" s="221">
        <v>0.35673620579280962</v>
      </c>
      <c r="K7" s="222">
        <v>0.8376559005349723</v>
      </c>
    </row>
    <row r="8" spans="2:11" ht="15.75" thickBot="1">
      <c r="B8" s="10" t="s">
        <v>84</v>
      </c>
      <c r="C8" s="221">
        <v>0.19505163909496021</v>
      </c>
      <c r="D8" s="221">
        <v>0.18452356893185462</v>
      </c>
      <c r="E8" s="221">
        <v>0.21952625192230277</v>
      </c>
      <c r="F8" s="221">
        <v>0.19398249324326974</v>
      </c>
      <c r="G8" s="221">
        <v>0.23275226933462598</v>
      </c>
      <c r="H8" s="221">
        <v>0.19869178803686205</v>
      </c>
      <c r="I8" s="221">
        <v>0.19730987967966165</v>
      </c>
      <c r="J8" s="221">
        <v>0.10506614280199188</v>
      </c>
      <c r="K8" s="222">
        <v>0.19257604383948737</v>
      </c>
    </row>
    <row r="9" spans="2:11" ht="15.75" thickBot="1">
      <c r="B9" s="10" t="s">
        <v>85</v>
      </c>
      <c r="C9" s="221">
        <v>0.33720791843535491</v>
      </c>
      <c r="D9" s="221">
        <v>0.43934183079013001</v>
      </c>
      <c r="E9" s="221">
        <v>0.58443796356095901</v>
      </c>
      <c r="F9" s="221">
        <v>0.52185862660394788</v>
      </c>
      <c r="G9" s="221">
        <v>0.47775465810791645</v>
      </c>
      <c r="H9" s="221">
        <v>0.40211433293174464</v>
      </c>
      <c r="I9" s="221">
        <v>0.68865016829372117</v>
      </c>
      <c r="J9" s="221">
        <v>0.32252862441541691</v>
      </c>
      <c r="K9" s="222">
        <v>0.47445548624702716</v>
      </c>
    </row>
    <row r="10" spans="2:11" ht="15.75" thickBot="1">
      <c r="B10" s="10" t="s">
        <v>86</v>
      </c>
      <c r="C10" s="221">
        <v>0.2181933589875826</v>
      </c>
      <c r="D10" s="221">
        <v>0.25306089453511488</v>
      </c>
      <c r="E10" s="221">
        <v>0.23632377515646313</v>
      </c>
      <c r="F10" s="221">
        <v>0.30370996416875568</v>
      </c>
      <c r="G10" s="221">
        <v>0.24325237171062411</v>
      </c>
      <c r="H10" s="221">
        <v>0.22076865337429119</v>
      </c>
      <c r="I10" s="221">
        <v>0.37398604645164629</v>
      </c>
      <c r="J10" s="221">
        <v>0.24922666432100399</v>
      </c>
      <c r="K10" s="222">
        <v>0.23248817727772308</v>
      </c>
    </row>
    <row r="11" spans="2:11" ht="15.75" thickBot="1">
      <c r="B11" s="10" t="s">
        <v>87</v>
      </c>
      <c r="C11" s="221">
        <v>4.2977479800584452E-2</v>
      </c>
      <c r="D11" s="221">
        <v>3.5147346463210404E-2</v>
      </c>
      <c r="E11" s="221">
        <v>3.8228845981192562E-2</v>
      </c>
      <c r="F11" s="221">
        <v>3.1350705978710258E-2</v>
      </c>
      <c r="G11" s="221">
        <v>8.0500784882652582E-2</v>
      </c>
      <c r="H11" s="221">
        <v>1.7346108479408592E-2</v>
      </c>
      <c r="I11" s="221">
        <v>1.2896070567298148E-2</v>
      </c>
      <c r="J11" s="221">
        <v>1.7103790688696354E-2</v>
      </c>
      <c r="K11" s="222">
        <v>7.4835250196691988E-2</v>
      </c>
    </row>
    <row r="12" spans="2:11" ht="15.75" thickBot="1">
      <c r="B12" s="10" t="s">
        <v>88</v>
      </c>
      <c r="C12" s="221">
        <v>1.9042329511643572</v>
      </c>
      <c r="D12" s="221">
        <v>1.7292494459899517</v>
      </c>
      <c r="E12" s="221">
        <v>1.9409827709541863</v>
      </c>
      <c r="F12" s="221">
        <v>2.0077514620532364</v>
      </c>
      <c r="G12" s="221">
        <v>3.0310295525381363</v>
      </c>
      <c r="H12" s="221">
        <v>1.8426297961989944</v>
      </c>
      <c r="I12" s="221">
        <v>2.5224714029635176</v>
      </c>
      <c r="J12" s="221">
        <v>2.084219065351141</v>
      </c>
      <c r="K12" s="222">
        <v>1.7032502944767096</v>
      </c>
    </row>
    <row r="13" spans="2:11">
      <c r="B13" s="14" t="s">
        <v>89</v>
      </c>
      <c r="C13" s="223">
        <v>0.49258803771439102</v>
      </c>
      <c r="D13" s="223">
        <v>0.72403533714213419</v>
      </c>
      <c r="E13" s="223">
        <v>0.44600320311391328</v>
      </c>
      <c r="F13" s="223">
        <v>0.57998806060613983</v>
      </c>
      <c r="G13" s="223">
        <v>0.63350617668522258</v>
      </c>
      <c r="H13" s="223">
        <v>0.5534985523884014</v>
      </c>
      <c r="I13" s="223">
        <v>0.60611531666301288</v>
      </c>
      <c r="J13" s="223">
        <v>0.33474561776448575</v>
      </c>
      <c r="K13" s="224">
        <v>0.6520644800471761</v>
      </c>
    </row>
  </sheetData>
  <pageMargins left="0.7" right="0.7" top="0.78740157499999996" bottom="0.78740157499999996"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7E5F7-ADC1-4743-852D-B149D469EDB6}">
  <dimension ref="B2:K13"/>
  <sheetViews>
    <sheetView showGridLines="0" workbookViewId="0">
      <selection activeCell="M7" sqref="M7:P10"/>
    </sheetView>
  </sheetViews>
  <sheetFormatPr baseColWidth="10" defaultRowHeight="15"/>
  <cols>
    <col min="2" max="2" width="16" customWidth="1"/>
    <col min="3" max="3" width="11.28515625" customWidth="1"/>
    <col min="4" max="4" width="10.5703125" customWidth="1"/>
  </cols>
  <sheetData>
    <row r="2" spans="2:11">
      <c r="B2" s="192" t="s">
        <v>700</v>
      </c>
      <c r="C2" s="220"/>
      <c r="D2" s="220"/>
      <c r="E2" s="220"/>
      <c r="F2" s="220"/>
      <c r="G2" s="220"/>
    </row>
    <row r="3" spans="2:11">
      <c r="B3" s="220"/>
      <c r="C3" s="220"/>
      <c r="D3" s="220"/>
      <c r="E3" s="220"/>
      <c r="F3" s="220"/>
      <c r="G3" s="220"/>
    </row>
    <row r="4" spans="2:11">
      <c r="B4" s="220"/>
      <c r="C4" s="220"/>
      <c r="D4" s="220"/>
      <c r="E4" s="220"/>
      <c r="F4" s="220"/>
      <c r="G4" s="220"/>
    </row>
    <row r="5" spans="2:11">
      <c r="B5" s="220"/>
      <c r="C5" s="220"/>
      <c r="D5" s="220"/>
      <c r="E5" s="220"/>
      <c r="F5" s="220"/>
      <c r="G5" s="220"/>
    </row>
    <row r="6" spans="2:11" ht="15.75" thickBot="1">
      <c r="B6" s="7" t="s">
        <v>0</v>
      </c>
      <c r="C6" s="7" t="s">
        <v>74</v>
      </c>
      <c r="D6" s="7" t="s">
        <v>75</v>
      </c>
      <c r="E6" s="7" t="s">
        <v>76</v>
      </c>
      <c r="F6" s="7" t="s">
        <v>77</v>
      </c>
      <c r="G6" s="7" t="s">
        <v>78</v>
      </c>
      <c r="H6" s="7" t="s">
        <v>79</v>
      </c>
      <c r="I6" s="7" t="s">
        <v>61</v>
      </c>
      <c r="J6" s="7" t="s">
        <v>80</v>
      </c>
      <c r="K6" s="8" t="s">
        <v>63</v>
      </c>
    </row>
    <row r="7" spans="2:11" ht="15.75" thickBot="1">
      <c r="B7" s="10" t="s">
        <v>83</v>
      </c>
      <c r="C7" s="11">
        <v>2439.3870967741959</v>
      </c>
      <c r="D7" s="11">
        <v>1478.0077922077919</v>
      </c>
      <c r="E7" s="11">
        <v>2631.7759146341464</v>
      </c>
      <c r="F7" s="11">
        <v>1441.6817325800375</v>
      </c>
      <c r="G7" s="11">
        <v>1407.445812807882</v>
      </c>
      <c r="H7" s="11">
        <v>1179.8102325581394</v>
      </c>
      <c r="I7" s="11">
        <v>1290.2329450915138</v>
      </c>
      <c r="J7" s="11">
        <v>2803.1917808219173</v>
      </c>
      <c r="K7" s="24">
        <v>1193.8076235854676</v>
      </c>
    </row>
    <row r="8" spans="2:11" ht="15.75" thickBot="1">
      <c r="B8" s="10" t="s">
        <v>84</v>
      </c>
      <c r="C8" s="11">
        <v>5126.8474576271237</v>
      </c>
      <c r="D8" s="11">
        <v>5419.361904761904</v>
      </c>
      <c r="E8" s="11">
        <v>4555.2638522427442</v>
      </c>
      <c r="F8" s="11">
        <v>5155.104377104376</v>
      </c>
      <c r="G8" s="11">
        <v>4296.4135338345877</v>
      </c>
      <c r="H8" s="11">
        <v>5032.9206349206352</v>
      </c>
      <c r="I8" s="11">
        <v>5068.1699346405212</v>
      </c>
      <c r="J8" s="11">
        <v>9517.8139534883703</v>
      </c>
      <c r="K8" s="24">
        <v>5192.7538860103623</v>
      </c>
    </row>
    <row r="9" spans="2:11" ht="15.75" thickBot="1">
      <c r="B9" s="10" t="s">
        <v>85</v>
      </c>
      <c r="C9" s="11">
        <v>2965.5294117647086</v>
      </c>
      <c r="D9" s="11">
        <v>2276.1319999999996</v>
      </c>
      <c r="E9" s="11">
        <v>1711.0455896927651</v>
      </c>
      <c r="F9" s="11">
        <v>1916.2277847309133</v>
      </c>
      <c r="G9" s="11">
        <v>2093.1245421245426</v>
      </c>
      <c r="H9" s="11">
        <v>2486.8549019607844</v>
      </c>
      <c r="I9" s="11">
        <v>1452.1161048689135</v>
      </c>
      <c r="J9" s="11">
        <v>3100.4999999999995</v>
      </c>
      <c r="K9" s="24">
        <v>2107.6792849631966</v>
      </c>
    </row>
    <row r="10" spans="2:11" ht="15.75" thickBot="1">
      <c r="B10" s="10" t="s">
        <v>86</v>
      </c>
      <c r="C10" s="11">
        <v>4583.0909090909136</v>
      </c>
      <c r="D10" s="11">
        <v>3951.6180555555547</v>
      </c>
      <c r="E10" s="11">
        <v>4231.4828431372553</v>
      </c>
      <c r="F10" s="11">
        <v>3292.6150537634403</v>
      </c>
      <c r="G10" s="11">
        <v>4110.9568345323751</v>
      </c>
      <c r="H10" s="11">
        <v>4529.6285714285714</v>
      </c>
      <c r="I10" s="11">
        <v>2673.8965517241372</v>
      </c>
      <c r="J10" s="11">
        <v>4012.411764705882</v>
      </c>
      <c r="K10" s="24">
        <v>4301.2939914163089</v>
      </c>
    </row>
    <row r="11" spans="2:11" ht="15.75" thickBot="1">
      <c r="B11" s="10" t="s">
        <v>87</v>
      </c>
      <c r="C11" s="11">
        <v>23268.000000000022</v>
      </c>
      <c r="D11" s="11">
        <v>28451.649999999994</v>
      </c>
      <c r="E11" s="11">
        <v>26158.257575757576</v>
      </c>
      <c r="F11" s="11">
        <v>31897.208333333328</v>
      </c>
      <c r="G11" s="11">
        <v>12422.239130434786</v>
      </c>
      <c r="H11" s="11">
        <v>57649.818181818184</v>
      </c>
      <c r="I11" s="11">
        <v>77542.999999999971</v>
      </c>
      <c r="J11" s="11">
        <v>58466.57142857142</v>
      </c>
      <c r="K11" s="24">
        <v>13362.686666666666</v>
      </c>
    </row>
    <row r="12" spans="2:11" ht="15.75" thickBot="1">
      <c r="B12" s="10" t="s">
        <v>88</v>
      </c>
      <c r="C12" s="199">
        <v>525.14583333333383</v>
      </c>
      <c r="D12" s="199">
        <v>578.28556910569091</v>
      </c>
      <c r="E12" s="199">
        <v>515.20292450014927</v>
      </c>
      <c r="F12" s="199">
        <v>498.06961613532849</v>
      </c>
      <c r="G12" s="199">
        <v>329.92090069284069</v>
      </c>
      <c r="H12" s="199">
        <v>542.70261018399663</v>
      </c>
      <c r="I12" s="199">
        <v>396.43660531697327</v>
      </c>
      <c r="J12" s="199">
        <v>479.79601406799526</v>
      </c>
      <c r="K12" s="200">
        <v>587.11277094317518</v>
      </c>
    </row>
    <row r="13" spans="2:11">
      <c r="B13" s="14" t="s">
        <v>89</v>
      </c>
      <c r="C13" s="15">
        <v>2030.0939597315455</v>
      </c>
      <c r="D13" s="15">
        <v>1381.1480582524268</v>
      </c>
      <c r="E13" s="15">
        <v>2242.1363636363635</v>
      </c>
      <c r="F13" s="15">
        <v>1724.1734234234232</v>
      </c>
      <c r="G13" s="15">
        <v>1578.5165745856357</v>
      </c>
      <c r="H13" s="15">
        <v>1806.6894586894587</v>
      </c>
      <c r="I13" s="15">
        <v>1649.8510638297867</v>
      </c>
      <c r="J13" s="15">
        <v>2987.3430656934302</v>
      </c>
      <c r="K13" s="26">
        <v>1533.5906656465188</v>
      </c>
    </row>
  </sheetData>
  <pageMargins left="0.7" right="0.7" top="0.78740157499999996" bottom="0.78740157499999996"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672B1-62A9-4FCD-9B48-E6E918364274}">
  <dimension ref="B2:E8"/>
  <sheetViews>
    <sheetView showGridLines="0" workbookViewId="0">
      <selection activeCell="J6" sqref="J6:M9"/>
    </sheetView>
  </sheetViews>
  <sheetFormatPr baseColWidth="10" defaultRowHeight="15"/>
  <cols>
    <col min="2" max="2" width="13.5703125" customWidth="1"/>
    <col min="3" max="3" width="16.140625" customWidth="1"/>
    <col min="4" max="4" width="16.42578125" customWidth="1"/>
    <col min="5" max="5" width="16" customWidth="1"/>
  </cols>
  <sheetData>
    <row r="2" spans="2:5">
      <c r="B2" s="220" t="s">
        <v>701</v>
      </c>
      <c r="C2" s="220"/>
      <c r="D2" s="220"/>
      <c r="E2" s="220"/>
    </row>
    <row r="3" spans="2:5">
      <c r="B3" s="220"/>
      <c r="C3" s="220"/>
      <c r="D3" s="220"/>
      <c r="E3" s="220"/>
    </row>
    <row r="4" spans="2:5">
      <c r="B4" s="220"/>
      <c r="C4" s="220"/>
      <c r="D4" s="220"/>
      <c r="E4" s="220"/>
    </row>
    <row r="6" spans="2:5" ht="15.75" thickBot="1">
      <c r="B6" s="55" t="s">
        <v>38</v>
      </c>
      <c r="C6" s="56" t="s">
        <v>96</v>
      </c>
    </row>
    <row r="7" spans="2:5" ht="15.75" thickBot="1">
      <c r="B7" s="57" t="s">
        <v>185</v>
      </c>
      <c r="C7" s="58" t="s">
        <v>702</v>
      </c>
    </row>
    <row r="8" spans="2:5">
      <c r="B8" s="59" t="s">
        <v>186</v>
      </c>
      <c r="C8" s="16" t="s">
        <v>703</v>
      </c>
    </row>
  </sheetData>
  <pageMargins left="0.7" right="0.7" top="0.78740157499999996" bottom="0.78740157499999996"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6CCE-A53A-4B22-97CD-BE1F6129AC13}">
  <dimension ref="B2:E18"/>
  <sheetViews>
    <sheetView showGridLines="0" workbookViewId="0">
      <selection activeCell="J7" sqref="J7:M10"/>
    </sheetView>
  </sheetViews>
  <sheetFormatPr baseColWidth="10" defaultRowHeight="15"/>
  <cols>
    <col min="2" max="2" width="20.140625" customWidth="1"/>
    <col min="3" max="3" width="15" customWidth="1"/>
    <col min="4" max="4" width="15.28515625" customWidth="1"/>
  </cols>
  <sheetData>
    <row r="2" spans="2:5">
      <c r="B2" s="220" t="s">
        <v>709</v>
      </c>
      <c r="C2" s="220"/>
      <c r="D2" s="220"/>
    </row>
    <row r="3" spans="2:5">
      <c r="B3" s="220"/>
      <c r="C3" s="220"/>
      <c r="D3" s="220"/>
    </row>
    <row r="4" spans="2:5">
      <c r="B4" s="220"/>
      <c r="C4" s="220"/>
      <c r="D4" s="220"/>
    </row>
    <row r="6" spans="2:5" ht="15.75" thickBot="1">
      <c r="B6" s="232" t="s">
        <v>112</v>
      </c>
      <c r="C6" s="233" t="s">
        <v>704</v>
      </c>
      <c r="D6" s="233" t="s">
        <v>705</v>
      </c>
      <c r="E6" s="234" t="s">
        <v>706</v>
      </c>
    </row>
    <row r="7" spans="2:5" ht="15.75" thickBot="1">
      <c r="B7" s="235" t="s">
        <v>35</v>
      </c>
      <c r="C7" s="227">
        <v>3288</v>
      </c>
      <c r="D7" s="228">
        <v>858</v>
      </c>
      <c r="E7" s="229">
        <v>3776</v>
      </c>
    </row>
    <row r="8" spans="2:5" ht="15.75" thickBot="1">
      <c r="B8" s="235" t="s">
        <v>36</v>
      </c>
      <c r="C8" s="227">
        <v>2285</v>
      </c>
      <c r="D8" s="228" t="s">
        <v>707</v>
      </c>
      <c r="E8" s="143">
        <v>16</v>
      </c>
    </row>
    <row r="9" spans="2:5" ht="15.75" thickBot="1">
      <c r="B9" s="235" t="s">
        <v>37</v>
      </c>
      <c r="C9" s="227">
        <v>3989</v>
      </c>
      <c r="D9" s="228" t="s">
        <v>708</v>
      </c>
      <c r="E9" s="229">
        <v>3737</v>
      </c>
    </row>
    <row r="10" spans="2:5" ht="15.75" thickBot="1">
      <c r="B10" s="235" t="s">
        <v>83</v>
      </c>
      <c r="C10" s="228">
        <v>261</v>
      </c>
      <c r="D10" s="228">
        <v>87</v>
      </c>
      <c r="E10" s="143">
        <v>267</v>
      </c>
    </row>
    <row r="11" spans="2:5" ht="15.75" thickBot="1">
      <c r="B11" s="235" t="s">
        <v>84</v>
      </c>
      <c r="C11" s="228">
        <v>120</v>
      </c>
      <c r="D11" s="228">
        <v>17</v>
      </c>
      <c r="E11" s="143">
        <v>54</v>
      </c>
    </row>
    <row r="12" spans="2:5" ht="15.75" thickBot="1">
      <c r="B12" s="235" t="s">
        <v>85</v>
      </c>
      <c r="C12" s="228">
        <v>223</v>
      </c>
      <c r="D12" s="228">
        <v>23</v>
      </c>
      <c r="E12" s="143">
        <v>94</v>
      </c>
    </row>
    <row r="13" spans="2:5" ht="15.75" thickBot="1">
      <c r="B13" s="235" t="s">
        <v>86</v>
      </c>
      <c r="C13" s="228">
        <v>115</v>
      </c>
      <c r="D13" s="228">
        <v>20</v>
      </c>
      <c r="E13" s="143">
        <v>58</v>
      </c>
    </row>
    <row r="14" spans="2:5" ht="15.75" thickBot="1">
      <c r="B14" s="235" t="s">
        <v>87</v>
      </c>
      <c r="C14" s="228">
        <v>32</v>
      </c>
      <c r="D14" s="228" t="s">
        <v>213</v>
      </c>
      <c r="E14" s="143">
        <v>7</v>
      </c>
    </row>
    <row r="15" spans="2:5" ht="15.75" thickBot="1">
      <c r="B15" s="235" t="s">
        <v>88</v>
      </c>
      <c r="C15" s="228">
        <v>919</v>
      </c>
      <c r="D15" s="228">
        <v>93</v>
      </c>
      <c r="E15" s="143">
        <v>325</v>
      </c>
    </row>
    <row r="16" spans="2:5" ht="15.75" thickBot="1">
      <c r="B16" s="235" t="s">
        <v>89</v>
      </c>
      <c r="C16" s="228">
        <v>233</v>
      </c>
      <c r="D16" s="228">
        <v>87</v>
      </c>
      <c r="E16" s="143">
        <v>229</v>
      </c>
    </row>
    <row r="17" spans="2:5" ht="15.75" thickBot="1">
      <c r="B17" s="235" t="s">
        <v>99</v>
      </c>
      <c r="C17" s="228">
        <v>39</v>
      </c>
      <c r="D17" s="228" t="s">
        <v>213</v>
      </c>
      <c r="E17" s="143"/>
    </row>
    <row r="18" spans="2:5">
      <c r="B18" s="236" t="s">
        <v>9</v>
      </c>
      <c r="C18" s="230">
        <v>11504</v>
      </c>
      <c r="D18" s="230">
        <v>4487</v>
      </c>
      <c r="E18" s="231">
        <v>8563</v>
      </c>
    </row>
  </sheetData>
  <pageMargins left="0.7" right="0.7" top="0.78740157499999996" bottom="0.78740157499999996"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8DA81-39F3-4A1A-861A-AFAAF0BA5DAD}">
  <dimension ref="B2:G21"/>
  <sheetViews>
    <sheetView showGridLines="0" workbookViewId="0">
      <selection activeCell="J7" sqref="J7:M10"/>
    </sheetView>
  </sheetViews>
  <sheetFormatPr baseColWidth="10" defaultRowHeight="15"/>
  <cols>
    <col min="3" max="3" width="14.28515625" customWidth="1"/>
    <col min="4" max="4" width="13.85546875" customWidth="1"/>
  </cols>
  <sheetData>
    <row r="2" spans="2:7">
      <c r="B2" s="220" t="s">
        <v>725</v>
      </c>
      <c r="C2" s="220"/>
      <c r="D2" s="220"/>
      <c r="E2" s="220"/>
      <c r="F2" s="220"/>
      <c r="G2" s="220"/>
    </row>
    <row r="3" spans="2:7">
      <c r="B3" s="220"/>
      <c r="C3" s="220"/>
      <c r="D3" s="220"/>
      <c r="E3" s="220"/>
      <c r="F3" s="220"/>
      <c r="G3" s="220"/>
    </row>
    <row r="4" spans="2:7">
      <c r="B4" s="220"/>
      <c r="C4" s="220"/>
      <c r="D4" s="220"/>
      <c r="E4" s="220"/>
      <c r="F4" s="220"/>
      <c r="G4" s="220"/>
    </row>
    <row r="6" spans="2:7" ht="26.25" customHeight="1">
      <c r="B6" s="337" t="s">
        <v>112</v>
      </c>
      <c r="C6" s="341" t="s">
        <v>723</v>
      </c>
      <c r="D6" s="238" t="s">
        <v>722</v>
      </c>
      <c r="E6" s="339" t="s">
        <v>187</v>
      </c>
    </row>
    <row r="7" spans="2:7" ht="15.75" thickBot="1">
      <c r="B7" s="338"/>
      <c r="C7" s="342"/>
      <c r="D7" s="239" t="s">
        <v>724</v>
      </c>
      <c r="E7" s="340"/>
    </row>
    <row r="8" spans="2:7" ht="15.75" thickBot="1">
      <c r="B8" s="60" t="s">
        <v>35</v>
      </c>
      <c r="C8" s="61">
        <v>110566</v>
      </c>
      <c r="D8" s="61">
        <v>111566</v>
      </c>
      <c r="E8" s="12" t="s">
        <v>710</v>
      </c>
    </row>
    <row r="9" spans="2:7" ht="15.75" thickBot="1">
      <c r="B9" s="60" t="s">
        <v>36</v>
      </c>
      <c r="C9" s="61">
        <v>8570</v>
      </c>
      <c r="D9" s="61">
        <v>6500</v>
      </c>
      <c r="E9" s="12" t="s">
        <v>711</v>
      </c>
    </row>
    <row r="10" spans="2:7" ht="15.75" thickBot="1">
      <c r="B10" s="60" t="s">
        <v>37</v>
      </c>
      <c r="C10" s="61">
        <v>59905</v>
      </c>
      <c r="D10" s="61">
        <v>61234</v>
      </c>
      <c r="E10" s="12" t="s">
        <v>712</v>
      </c>
    </row>
    <row r="11" spans="2:7" ht="21.75" thickBot="1">
      <c r="B11" s="62" t="s">
        <v>113</v>
      </c>
      <c r="C11" s="63">
        <v>179041</v>
      </c>
      <c r="D11" s="63">
        <v>179300</v>
      </c>
      <c r="E11" s="64" t="s">
        <v>713</v>
      </c>
    </row>
    <row r="12" spans="2:7" ht="15.75" thickBot="1">
      <c r="B12" s="60" t="s">
        <v>83</v>
      </c>
      <c r="C12" s="61">
        <v>6955</v>
      </c>
      <c r="D12" s="61">
        <v>7025</v>
      </c>
      <c r="E12" s="12" t="s">
        <v>714</v>
      </c>
    </row>
    <row r="13" spans="2:7" ht="15.75" thickBot="1">
      <c r="B13" s="60" t="s">
        <v>84</v>
      </c>
      <c r="C13" s="61">
        <v>2047</v>
      </c>
      <c r="D13" s="61">
        <v>1989</v>
      </c>
      <c r="E13" s="12" t="s">
        <v>715</v>
      </c>
    </row>
    <row r="14" spans="2:7" ht="15.75" thickBot="1">
      <c r="B14" s="60" t="s">
        <v>85</v>
      </c>
      <c r="C14" s="61">
        <v>4910</v>
      </c>
      <c r="D14" s="61">
        <v>4795</v>
      </c>
      <c r="E14" s="12" t="s">
        <v>716</v>
      </c>
    </row>
    <row r="15" spans="2:7" ht="15.75" thickBot="1">
      <c r="B15" s="60" t="s">
        <v>86</v>
      </c>
      <c r="C15" s="61">
        <v>2468</v>
      </c>
      <c r="D15" s="61">
        <v>2427</v>
      </c>
      <c r="E15" s="12" t="s">
        <v>717</v>
      </c>
    </row>
    <row r="16" spans="2:7" ht="15.75" thickBot="1">
      <c r="B16" s="60" t="s">
        <v>91</v>
      </c>
      <c r="C16" s="65">
        <v>439</v>
      </c>
      <c r="D16" s="65">
        <v>415</v>
      </c>
      <c r="E16" s="12" t="s">
        <v>718</v>
      </c>
    </row>
    <row r="17" spans="2:5" ht="15.75" thickBot="1">
      <c r="B17" s="60" t="s">
        <v>88</v>
      </c>
      <c r="C17" s="61">
        <v>19061</v>
      </c>
      <c r="D17" s="61">
        <v>18551</v>
      </c>
      <c r="E17" s="12" t="s">
        <v>719</v>
      </c>
    </row>
    <row r="18" spans="2:5" ht="15.75" thickBot="1">
      <c r="B18" s="60" t="s">
        <v>89</v>
      </c>
      <c r="C18" s="61">
        <v>5953</v>
      </c>
      <c r="D18" s="61">
        <v>6009</v>
      </c>
      <c r="E18" s="12" t="s">
        <v>710</v>
      </c>
    </row>
    <row r="19" spans="2:5" ht="21.75" thickBot="1">
      <c r="B19" s="62" t="s">
        <v>114</v>
      </c>
      <c r="C19" s="63">
        <v>41833</v>
      </c>
      <c r="D19" s="63">
        <v>41211</v>
      </c>
      <c r="E19" s="64" t="s">
        <v>720</v>
      </c>
    </row>
    <row r="20" spans="2:5" ht="15.75" thickBot="1">
      <c r="B20" s="60" t="s">
        <v>99</v>
      </c>
      <c r="C20" s="65">
        <v>69</v>
      </c>
      <c r="D20" s="65">
        <v>30</v>
      </c>
      <c r="E20" s="12" t="s">
        <v>721</v>
      </c>
    </row>
    <row r="21" spans="2:5" ht="21">
      <c r="B21" s="66" t="s">
        <v>115</v>
      </c>
      <c r="C21" s="67">
        <v>220943</v>
      </c>
      <c r="D21" s="67">
        <v>220541</v>
      </c>
      <c r="E21" s="237">
        <v>2E-3</v>
      </c>
    </row>
  </sheetData>
  <mergeCells count="3">
    <mergeCell ref="B6:B7"/>
    <mergeCell ref="E6:E7"/>
    <mergeCell ref="C6:C7"/>
  </mergeCells>
  <pageMargins left="0.7" right="0.7" top="0.78740157499999996" bottom="0.78740157499999996"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FB5B8-1A23-4530-B24E-992853D57DFF}">
  <dimension ref="B2:E21"/>
  <sheetViews>
    <sheetView showGridLines="0" workbookViewId="0">
      <selection activeCell="J6" sqref="J6:M9"/>
    </sheetView>
  </sheetViews>
  <sheetFormatPr baseColWidth="10" defaultRowHeight="15"/>
  <cols>
    <col min="2" max="2" width="16.140625" customWidth="1"/>
    <col min="3" max="3" width="13.85546875" customWidth="1"/>
    <col min="4" max="4" width="14" customWidth="1"/>
  </cols>
  <sheetData>
    <row r="2" spans="2:5" ht="18" customHeight="1">
      <c r="B2" s="192" t="s">
        <v>729</v>
      </c>
      <c r="C2" s="220"/>
      <c r="D2" s="220"/>
      <c r="E2" s="220"/>
    </row>
    <row r="3" spans="2:5">
      <c r="B3" s="243"/>
      <c r="C3" s="220"/>
      <c r="D3" s="220"/>
      <c r="E3" s="220"/>
    </row>
    <row r="4" spans="2:5">
      <c r="B4" s="220"/>
      <c r="C4" s="220"/>
      <c r="D4" s="220"/>
      <c r="E4" s="220"/>
    </row>
    <row r="5" spans="2:5">
      <c r="B5" s="220"/>
      <c r="C5" s="220"/>
      <c r="D5" s="220"/>
      <c r="E5" s="220"/>
    </row>
    <row r="6" spans="2:5" ht="31.5" customHeight="1">
      <c r="B6" s="327" t="s">
        <v>112</v>
      </c>
      <c r="C6" s="93" t="s">
        <v>704</v>
      </c>
      <c r="D6" s="331" t="s">
        <v>726</v>
      </c>
    </row>
    <row r="7" spans="2:5" ht="15.75" thickBot="1">
      <c r="B7" s="328"/>
      <c r="C7" s="94" t="s">
        <v>188</v>
      </c>
      <c r="D7" s="332"/>
    </row>
    <row r="8" spans="2:5" ht="15.75" thickBot="1">
      <c r="B8" s="10" t="s">
        <v>35</v>
      </c>
      <c r="C8" s="11">
        <v>3288</v>
      </c>
      <c r="D8" s="240">
        <v>0.28999999999999998</v>
      </c>
    </row>
    <row r="9" spans="2:5" ht="15.75" thickBot="1">
      <c r="B9" s="10" t="s">
        <v>36</v>
      </c>
      <c r="C9" s="11">
        <v>2285</v>
      </c>
      <c r="D9" s="240">
        <v>0.2</v>
      </c>
    </row>
    <row r="10" spans="2:5" ht="15.75" thickBot="1">
      <c r="B10" s="10" t="s">
        <v>37</v>
      </c>
      <c r="C10" s="11">
        <v>3989</v>
      </c>
      <c r="D10" s="240">
        <v>0.35</v>
      </c>
    </row>
    <row r="11" spans="2:5" ht="15.75" thickBot="1">
      <c r="B11" s="22" t="s">
        <v>113</v>
      </c>
      <c r="C11" s="68">
        <v>9562</v>
      </c>
      <c r="D11" s="241">
        <v>0.83</v>
      </c>
    </row>
    <row r="12" spans="2:5" ht="15.75" thickBot="1">
      <c r="B12" s="10" t="s">
        <v>83</v>
      </c>
      <c r="C12" s="23">
        <v>261</v>
      </c>
      <c r="D12" s="240">
        <v>0.02</v>
      </c>
    </row>
    <row r="13" spans="2:5" ht="15.75" thickBot="1">
      <c r="B13" s="10" t="s">
        <v>84</v>
      </c>
      <c r="C13" s="23">
        <v>120</v>
      </c>
      <c r="D13" s="240">
        <v>0.01</v>
      </c>
    </row>
    <row r="14" spans="2:5" ht="15.75" thickBot="1">
      <c r="B14" s="10" t="s">
        <v>85</v>
      </c>
      <c r="C14" s="23">
        <v>223</v>
      </c>
      <c r="D14" s="240">
        <v>0.02</v>
      </c>
    </row>
    <row r="15" spans="2:5" ht="15.75" thickBot="1">
      <c r="B15" s="10" t="s">
        <v>86</v>
      </c>
      <c r="C15" s="23">
        <v>115</v>
      </c>
      <c r="D15" s="240">
        <v>0.01</v>
      </c>
    </row>
    <row r="16" spans="2:5" ht="15.75" thickBot="1">
      <c r="B16" s="10" t="s">
        <v>87</v>
      </c>
      <c r="C16" s="23">
        <v>32</v>
      </c>
      <c r="D16" s="12" t="s">
        <v>727</v>
      </c>
    </row>
    <row r="17" spans="2:4" ht="15.75" thickBot="1">
      <c r="B17" s="10" t="s">
        <v>88</v>
      </c>
      <c r="C17" s="23">
        <v>919</v>
      </c>
      <c r="D17" s="240">
        <v>0.08</v>
      </c>
    </row>
    <row r="18" spans="2:4" ht="15.75" thickBot="1">
      <c r="B18" s="10" t="s">
        <v>89</v>
      </c>
      <c r="C18" s="23">
        <v>233</v>
      </c>
      <c r="D18" s="240">
        <v>0.02</v>
      </c>
    </row>
    <row r="19" spans="2:4" ht="15.75" thickBot="1">
      <c r="B19" s="22" t="s">
        <v>116</v>
      </c>
      <c r="C19" s="68">
        <v>1903</v>
      </c>
      <c r="D19" s="241">
        <v>0.17</v>
      </c>
    </row>
    <row r="20" spans="2:4" ht="15.75" thickBot="1">
      <c r="B20" s="10" t="s">
        <v>99</v>
      </c>
      <c r="C20" s="23">
        <v>39</v>
      </c>
      <c r="D20" s="12" t="s">
        <v>728</v>
      </c>
    </row>
    <row r="21" spans="2:4">
      <c r="B21" s="25" t="s">
        <v>9</v>
      </c>
      <c r="C21" s="31">
        <v>11504</v>
      </c>
      <c r="D21" s="242">
        <v>1</v>
      </c>
    </row>
  </sheetData>
  <mergeCells count="2">
    <mergeCell ref="B6:B7"/>
    <mergeCell ref="D6:D7"/>
  </mergeCells>
  <pageMargins left="0.7" right="0.7" top="0.78740157499999996" bottom="0.78740157499999996"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70C07-3AA9-4D4F-A22E-DFEB042C851B}">
  <dimension ref="B2:F17"/>
  <sheetViews>
    <sheetView showGridLines="0" workbookViewId="0">
      <selection activeCell="J7" sqref="J7:M10"/>
    </sheetView>
  </sheetViews>
  <sheetFormatPr baseColWidth="10" defaultRowHeight="15"/>
  <cols>
    <col min="2" max="2" width="27.140625" customWidth="1"/>
  </cols>
  <sheetData>
    <row r="2" spans="2:6" ht="14.25" customHeight="1">
      <c r="B2" s="220" t="s">
        <v>730</v>
      </c>
      <c r="C2" s="220"/>
      <c r="D2" s="220"/>
      <c r="E2" s="220"/>
      <c r="F2" s="220"/>
    </row>
    <row r="3" spans="2:6">
      <c r="B3" s="220"/>
      <c r="C3" s="220"/>
      <c r="D3" s="220"/>
      <c r="E3" s="220"/>
      <c r="F3" s="220"/>
    </row>
    <row r="4" spans="2:6">
      <c r="B4" s="220"/>
      <c r="C4" s="220"/>
      <c r="D4" s="220"/>
      <c r="E4" s="220"/>
      <c r="F4" s="220"/>
    </row>
    <row r="5" spans="2:6">
      <c r="B5" s="220"/>
      <c r="C5" s="220"/>
      <c r="D5" s="220"/>
      <c r="E5" s="220"/>
      <c r="F5" s="220"/>
    </row>
    <row r="6" spans="2:6" ht="21.75" thickBot="1">
      <c r="B6" s="7" t="s">
        <v>112</v>
      </c>
      <c r="C6" s="7" t="s">
        <v>117</v>
      </c>
      <c r="D6" s="8" t="s">
        <v>118</v>
      </c>
    </row>
    <row r="7" spans="2:6" ht="15.75" thickBot="1">
      <c r="B7" s="10" t="s">
        <v>35</v>
      </c>
      <c r="C7" s="244">
        <v>0.48</v>
      </c>
      <c r="D7" s="240">
        <v>0.52</v>
      </c>
    </row>
    <row r="8" spans="2:6" ht="15.75" thickBot="1">
      <c r="B8" s="10" t="s">
        <v>36</v>
      </c>
      <c r="C8" s="244">
        <v>0.13</v>
      </c>
      <c r="D8" s="240">
        <v>0.87</v>
      </c>
    </row>
    <row r="9" spans="2:6" ht="15.75" thickBot="1">
      <c r="B9" s="10" t="s">
        <v>37</v>
      </c>
      <c r="C9" s="244">
        <v>0.09</v>
      </c>
      <c r="D9" s="240">
        <v>0.91</v>
      </c>
    </row>
    <row r="10" spans="2:6" ht="15.75" thickBot="1">
      <c r="B10" s="10" t="s">
        <v>83</v>
      </c>
      <c r="C10" s="244">
        <v>0.88</v>
      </c>
      <c r="D10" s="240">
        <v>0.12</v>
      </c>
    </row>
    <row r="11" spans="2:6" ht="15.75" thickBot="1">
      <c r="B11" s="10" t="s">
        <v>84</v>
      </c>
      <c r="C11" s="244">
        <v>0.92</v>
      </c>
      <c r="D11" s="240">
        <v>0.08</v>
      </c>
    </row>
    <row r="12" spans="2:6" ht="15.75" thickBot="1">
      <c r="B12" s="10" t="s">
        <v>85</v>
      </c>
      <c r="C12" s="244">
        <v>0.79</v>
      </c>
      <c r="D12" s="240">
        <v>0.21</v>
      </c>
    </row>
    <row r="13" spans="2:6" ht="15.75" thickBot="1">
      <c r="B13" s="10" t="s">
        <v>86</v>
      </c>
      <c r="C13" s="244">
        <v>0.76</v>
      </c>
      <c r="D13" s="240">
        <v>0.24</v>
      </c>
    </row>
    <row r="14" spans="2:6" ht="15.75" thickBot="1">
      <c r="B14" s="10" t="s">
        <v>87</v>
      </c>
      <c r="C14" s="244">
        <v>0.88</v>
      </c>
      <c r="D14" s="240">
        <v>0.13</v>
      </c>
    </row>
    <row r="15" spans="2:6" ht="15.75" thickBot="1">
      <c r="B15" s="10" t="s">
        <v>88</v>
      </c>
      <c r="C15" s="244">
        <v>0.72</v>
      </c>
      <c r="D15" s="240">
        <v>0.28000000000000003</v>
      </c>
    </row>
    <row r="16" spans="2:6" ht="15.75" thickBot="1">
      <c r="B16" s="10" t="s">
        <v>89</v>
      </c>
      <c r="C16" s="244">
        <v>0.87</v>
      </c>
      <c r="D16" s="240">
        <v>0.13</v>
      </c>
    </row>
    <row r="17" spans="2:4">
      <c r="B17" s="14" t="s">
        <v>99</v>
      </c>
      <c r="C17" s="245">
        <v>0.13</v>
      </c>
      <c r="D17" s="246">
        <v>0.87</v>
      </c>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6C1E0-EEBC-4D0D-940A-35BCBB988B0C}">
  <dimension ref="B2:I32"/>
  <sheetViews>
    <sheetView showGridLines="0" zoomScale="120" zoomScaleNormal="120" workbookViewId="0">
      <selection activeCell="J4" sqref="J4:M7"/>
    </sheetView>
  </sheetViews>
  <sheetFormatPr baseColWidth="10" defaultRowHeight="15"/>
  <cols>
    <col min="2" max="2" width="14.7109375" customWidth="1"/>
  </cols>
  <sheetData>
    <row r="2" spans="2:9" ht="15" customHeight="1">
      <c r="B2" s="193" t="s">
        <v>216</v>
      </c>
      <c r="C2" s="175"/>
      <c r="D2" s="175"/>
      <c r="E2" s="175"/>
      <c r="F2" s="175"/>
      <c r="G2" s="175"/>
      <c r="H2" s="175"/>
      <c r="I2" s="175"/>
    </row>
    <row r="3" spans="2:9">
      <c r="B3" s="175"/>
      <c r="C3" s="175"/>
      <c r="D3" s="175"/>
      <c r="E3" s="175"/>
      <c r="F3" s="175"/>
      <c r="G3" s="175"/>
      <c r="H3" s="175"/>
      <c r="I3" s="175"/>
    </row>
    <row r="4" spans="2:9">
      <c r="B4" s="175"/>
      <c r="C4" s="175"/>
      <c r="D4" s="175"/>
      <c r="E4" s="175"/>
      <c r="F4" s="175"/>
      <c r="G4" s="175"/>
      <c r="H4" s="175"/>
      <c r="I4" s="175"/>
    </row>
    <row r="5" spans="2:9">
      <c r="B5" s="175"/>
      <c r="C5" s="175"/>
      <c r="D5" s="175"/>
      <c r="E5" s="175"/>
      <c r="F5" s="175"/>
      <c r="G5" s="175"/>
      <c r="H5" s="175"/>
      <c r="I5" s="175"/>
    </row>
    <row r="7" spans="2:9" ht="15.75" thickBot="1">
      <c r="B7" s="293" t="s">
        <v>0</v>
      </c>
      <c r="C7" s="281" t="s">
        <v>138</v>
      </c>
      <c r="D7" s="294"/>
      <c r="E7" s="284"/>
      <c r="F7" s="281" t="s">
        <v>139</v>
      </c>
      <c r="G7" s="294"/>
    </row>
    <row r="8" spans="2:9" ht="15.75" thickBot="1">
      <c r="B8" s="284"/>
      <c r="C8" s="29">
        <v>44926</v>
      </c>
      <c r="D8" s="29">
        <v>45291</v>
      </c>
      <c r="E8" s="29">
        <v>45657</v>
      </c>
      <c r="F8" s="21" t="s">
        <v>214</v>
      </c>
      <c r="G8" s="20" t="s">
        <v>215</v>
      </c>
    </row>
    <row r="9" spans="2:9" ht="15.75" thickBot="1">
      <c r="B9" s="22" t="s">
        <v>12</v>
      </c>
      <c r="C9" s="11">
        <v>108804</v>
      </c>
      <c r="D9" s="11">
        <v>111566</v>
      </c>
      <c r="E9" s="11">
        <v>110566</v>
      </c>
      <c r="F9" s="127">
        <f t="shared" ref="F9:G11" si="0">(D9-C9)/C9</f>
        <v>2.5385096136171466E-2</v>
      </c>
      <c r="G9" s="131">
        <f t="shared" si="0"/>
        <v>-8.9633042324722585E-3</v>
      </c>
    </row>
    <row r="10" spans="2:9" ht="15.75" thickBot="1">
      <c r="B10" s="22" t="s">
        <v>13</v>
      </c>
      <c r="C10" s="11">
        <v>4803</v>
      </c>
      <c r="D10" s="11">
        <v>6500</v>
      </c>
      <c r="E10" s="11">
        <v>8570</v>
      </c>
      <c r="F10" s="128">
        <f t="shared" si="0"/>
        <v>0.35332084114095358</v>
      </c>
      <c r="G10" s="129">
        <f t="shared" si="0"/>
        <v>0.31846153846153846</v>
      </c>
    </row>
    <row r="11" spans="2:9" ht="15.75" thickBot="1">
      <c r="B11" s="22" t="s">
        <v>14</v>
      </c>
      <c r="C11" s="11">
        <v>58900</v>
      </c>
      <c r="D11" s="11">
        <v>61234</v>
      </c>
      <c r="E11" s="11">
        <v>59905</v>
      </c>
      <c r="F11" s="127">
        <f t="shared" si="0"/>
        <v>3.9626485568760611E-2</v>
      </c>
      <c r="G11" s="130">
        <f t="shared" si="0"/>
        <v>-2.1703628703008133E-2</v>
      </c>
    </row>
    <row r="12" spans="2:9">
      <c r="B12" s="25" t="s">
        <v>15</v>
      </c>
      <c r="C12" s="295">
        <v>172507</v>
      </c>
      <c r="D12" s="295">
        <v>179300</v>
      </c>
      <c r="E12" s="295">
        <v>179041</v>
      </c>
      <c r="F12" s="298">
        <v>3.9378112192548706E-2</v>
      </c>
      <c r="G12" s="301">
        <v>-1.4445064138315672E-3</v>
      </c>
    </row>
    <row r="13" spans="2:9">
      <c r="B13" s="25" t="s">
        <v>16</v>
      </c>
      <c r="C13" s="296"/>
      <c r="D13" s="296"/>
      <c r="E13" s="296"/>
      <c r="F13" s="299"/>
      <c r="G13" s="302"/>
    </row>
    <row r="14" spans="2:9" ht="15.75" thickBot="1">
      <c r="B14" s="22" t="s">
        <v>17</v>
      </c>
      <c r="C14" s="297"/>
      <c r="D14" s="297"/>
      <c r="E14" s="297"/>
      <c r="F14" s="300"/>
      <c r="G14" s="303"/>
    </row>
    <row r="15" spans="2:9" ht="15.75" thickBot="1">
      <c r="B15" s="22" t="s">
        <v>18</v>
      </c>
      <c r="C15" s="11">
        <v>6829</v>
      </c>
      <c r="D15" s="11">
        <v>7025</v>
      </c>
      <c r="E15" s="11">
        <v>6955</v>
      </c>
      <c r="F15" s="132">
        <v>2.87011275442964E-2</v>
      </c>
      <c r="G15" s="133">
        <v>-9.9644128113879002E-3</v>
      </c>
    </row>
    <row r="16" spans="2:9" ht="15.75" thickBot="1">
      <c r="B16" s="22" t="s">
        <v>19</v>
      </c>
      <c r="C16" s="11">
        <v>1912</v>
      </c>
      <c r="D16" s="11">
        <v>1989</v>
      </c>
      <c r="E16" s="11">
        <v>2047</v>
      </c>
      <c r="F16" s="132">
        <v>4.0271966527196654E-2</v>
      </c>
      <c r="G16" s="133">
        <v>2.9160382101558573E-2</v>
      </c>
    </row>
    <row r="17" spans="2:7" ht="15.75" thickBot="1">
      <c r="B17" s="22" t="s">
        <v>20</v>
      </c>
      <c r="C17" s="11">
        <v>4577</v>
      </c>
      <c r="D17" s="11">
        <v>4795</v>
      </c>
      <c r="E17" s="11">
        <v>4910</v>
      </c>
      <c r="F17" s="132">
        <v>4.7629451605855362E-2</v>
      </c>
      <c r="G17" s="133">
        <v>2.3983315954118872E-2</v>
      </c>
    </row>
    <row r="18" spans="2:7" ht="15.75" thickBot="1">
      <c r="B18" s="22" t="s">
        <v>21</v>
      </c>
      <c r="C18" s="11">
        <v>2369</v>
      </c>
      <c r="D18" s="11">
        <v>2427</v>
      </c>
      <c r="E18" s="11">
        <v>2468</v>
      </c>
      <c r="F18" s="132">
        <v>2.4482904178978471E-2</v>
      </c>
      <c r="G18" s="133">
        <v>1.6893283889575606E-2</v>
      </c>
    </row>
    <row r="19" spans="2:7" ht="15.75" thickBot="1">
      <c r="B19" s="22" t="s">
        <v>22</v>
      </c>
      <c r="C19" s="23">
        <v>402</v>
      </c>
      <c r="D19" s="23">
        <v>415</v>
      </c>
      <c r="E19" s="23">
        <v>439</v>
      </c>
      <c r="F19" s="132">
        <v>3.2338308457711441E-2</v>
      </c>
      <c r="G19" s="133">
        <v>5.7831325301204821E-2</v>
      </c>
    </row>
    <row r="20" spans="2:7" ht="15.75" thickBot="1">
      <c r="B20" s="22" t="s">
        <v>23</v>
      </c>
      <c r="C20" s="11">
        <v>17702</v>
      </c>
      <c r="D20" s="11">
        <v>18551</v>
      </c>
      <c r="E20" s="11">
        <v>19061</v>
      </c>
      <c r="F20" s="132">
        <v>4.7960682408767372E-2</v>
      </c>
      <c r="G20" s="133">
        <v>2.749177941889925E-2</v>
      </c>
    </row>
    <row r="21" spans="2:7" ht="15.75" thickBot="1">
      <c r="B21" s="22" t="s">
        <v>24</v>
      </c>
      <c r="C21" s="11">
        <v>5804</v>
      </c>
      <c r="D21" s="11">
        <v>6009</v>
      </c>
      <c r="E21" s="11">
        <v>5953</v>
      </c>
      <c r="F21" s="132">
        <v>3.5320468642315646E-2</v>
      </c>
      <c r="G21" s="133">
        <v>-9.3193543018805121E-3</v>
      </c>
    </row>
    <row r="22" spans="2:7">
      <c r="B22" s="25" t="s">
        <v>15</v>
      </c>
      <c r="C22" s="295">
        <v>39595</v>
      </c>
      <c r="D22" s="295">
        <v>41211</v>
      </c>
      <c r="E22" s="295">
        <v>41833</v>
      </c>
      <c r="F22" s="298">
        <v>4.0813233994191185E-2</v>
      </c>
      <c r="G22" s="301">
        <v>1.5093057678775085E-2</v>
      </c>
    </row>
    <row r="23" spans="2:7">
      <c r="B23" s="25" t="s">
        <v>16</v>
      </c>
      <c r="C23" s="296"/>
      <c r="D23" s="296"/>
      <c r="E23" s="296"/>
      <c r="F23" s="299"/>
      <c r="G23" s="302"/>
    </row>
    <row r="24" spans="2:7" ht="15.75" thickBot="1">
      <c r="B24" s="22" t="s">
        <v>25</v>
      </c>
      <c r="C24" s="297"/>
      <c r="D24" s="297"/>
      <c r="E24" s="297"/>
      <c r="F24" s="300"/>
      <c r="G24" s="303"/>
    </row>
    <row r="25" spans="2:7">
      <c r="B25" s="25" t="s">
        <v>26</v>
      </c>
      <c r="C25" s="295">
        <v>39572</v>
      </c>
      <c r="D25" s="295">
        <v>41184</v>
      </c>
      <c r="E25" s="295">
        <v>41803</v>
      </c>
      <c r="F25" s="298">
        <v>4.0735873850197106E-2</v>
      </c>
      <c r="G25" s="301">
        <v>1.503010878010878E-2</v>
      </c>
    </row>
    <row r="26" spans="2:7" ht="21.75" thickBot="1">
      <c r="B26" s="22" t="s">
        <v>30</v>
      </c>
      <c r="C26" s="297"/>
      <c r="D26" s="297"/>
      <c r="E26" s="297"/>
      <c r="F26" s="300"/>
      <c r="G26" s="303"/>
    </row>
    <row r="27" spans="2:7" ht="15.75" thickBot="1">
      <c r="B27" s="22" t="s">
        <v>28</v>
      </c>
      <c r="C27" s="23">
        <v>10</v>
      </c>
      <c r="D27" s="23">
        <v>30</v>
      </c>
      <c r="E27" s="23">
        <v>69</v>
      </c>
      <c r="F27" s="134">
        <v>2</v>
      </c>
      <c r="G27" s="133">
        <v>1.3</v>
      </c>
    </row>
    <row r="28" spans="2:7">
      <c r="B28" s="25" t="s">
        <v>15</v>
      </c>
      <c r="C28" s="304">
        <v>212112</v>
      </c>
      <c r="D28" s="304">
        <v>220541</v>
      </c>
      <c r="E28" s="304">
        <v>220943</v>
      </c>
      <c r="F28" s="307">
        <v>3.97384400693973E-2</v>
      </c>
      <c r="G28" s="310">
        <v>1.8227903201672251E-3</v>
      </c>
    </row>
    <row r="29" spans="2:7">
      <c r="B29" s="25" t="s">
        <v>16</v>
      </c>
      <c r="C29" s="305"/>
      <c r="D29" s="305"/>
      <c r="E29" s="305"/>
      <c r="F29" s="308"/>
      <c r="G29" s="311"/>
    </row>
    <row r="30" spans="2:7" ht="15.75" thickBot="1">
      <c r="B30" s="22" t="s">
        <v>31</v>
      </c>
      <c r="C30" s="306"/>
      <c r="D30" s="306"/>
      <c r="E30" s="306"/>
      <c r="F30" s="309"/>
      <c r="G30" s="312"/>
    </row>
    <row r="31" spans="2:7">
      <c r="B31" s="25" t="s">
        <v>26</v>
      </c>
      <c r="C31" s="304">
        <v>211856</v>
      </c>
      <c r="D31" s="304">
        <v>220264</v>
      </c>
      <c r="E31" s="304">
        <v>220664</v>
      </c>
      <c r="F31" s="307">
        <v>3.9687334793444606E-2</v>
      </c>
      <c r="G31" s="310">
        <v>1.8160026150437656E-3</v>
      </c>
    </row>
    <row r="32" spans="2:7" ht="21">
      <c r="B32" s="25" t="s">
        <v>32</v>
      </c>
      <c r="C32" s="305"/>
      <c r="D32" s="305"/>
      <c r="E32" s="305"/>
      <c r="F32" s="308"/>
      <c r="G32" s="311"/>
    </row>
  </sheetData>
  <mergeCells count="28">
    <mergeCell ref="C31:C32"/>
    <mergeCell ref="D31:D32"/>
    <mergeCell ref="E31:E32"/>
    <mergeCell ref="F31:F32"/>
    <mergeCell ref="G31:G32"/>
    <mergeCell ref="C25:C26"/>
    <mergeCell ref="D25:D26"/>
    <mergeCell ref="E25:E26"/>
    <mergeCell ref="F25:F26"/>
    <mergeCell ref="G25:G26"/>
    <mergeCell ref="C28:C30"/>
    <mergeCell ref="D28:D30"/>
    <mergeCell ref="E28:E30"/>
    <mergeCell ref="F28:F30"/>
    <mergeCell ref="G28:G30"/>
    <mergeCell ref="B7:B8"/>
    <mergeCell ref="C7:E7"/>
    <mergeCell ref="F7:G7"/>
    <mergeCell ref="C22:C24"/>
    <mergeCell ref="D22:D24"/>
    <mergeCell ref="E22:E24"/>
    <mergeCell ref="F22:F24"/>
    <mergeCell ref="G22:G24"/>
    <mergeCell ref="C12:C14"/>
    <mergeCell ref="D12:D14"/>
    <mergeCell ref="E12:E14"/>
    <mergeCell ref="F12:F14"/>
    <mergeCell ref="G12:G14"/>
  </mergeCells>
  <pageMargins left="0.7" right="0.7" top="0.78740157499999996" bottom="0.78740157499999996"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C87A-CDB5-43A6-8697-4CBEAABDD300}">
  <dimension ref="B2:I19"/>
  <sheetViews>
    <sheetView showGridLines="0" workbookViewId="0">
      <selection activeCell="J8" sqref="J8:M11"/>
    </sheetView>
  </sheetViews>
  <sheetFormatPr baseColWidth="10" defaultRowHeight="15"/>
  <cols>
    <col min="2" max="2" width="16" customWidth="1"/>
    <col min="3" max="3" width="17.85546875" customWidth="1"/>
  </cols>
  <sheetData>
    <row r="2" spans="2:9">
      <c r="B2" s="192" t="s">
        <v>732</v>
      </c>
      <c r="C2" s="220"/>
      <c r="D2" s="220"/>
      <c r="E2" s="220"/>
      <c r="F2" s="220"/>
      <c r="G2" s="220"/>
      <c r="H2" s="220"/>
      <c r="I2" s="220"/>
    </row>
    <row r="3" spans="2:9">
      <c r="B3" s="220"/>
      <c r="C3" s="220"/>
      <c r="D3" s="220"/>
      <c r="E3" s="220"/>
      <c r="F3" s="220"/>
      <c r="G3" s="220"/>
      <c r="H3" s="220"/>
      <c r="I3" s="220"/>
    </row>
    <row r="4" spans="2:9">
      <c r="B4" s="220"/>
      <c r="C4" s="220"/>
      <c r="D4" s="220"/>
      <c r="E4" s="220"/>
      <c r="F4" s="220"/>
      <c r="G4" s="220"/>
      <c r="H4" s="220"/>
      <c r="I4" s="220"/>
    </row>
    <row r="6" spans="2:9" ht="15.75" thickBot="1">
      <c r="B6" s="7" t="s">
        <v>112</v>
      </c>
      <c r="C6" s="8" t="s">
        <v>731</v>
      </c>
    </row>
    <row r="7" spans="2:9" ht="15.75" thickBot="1">
      <c r="B7" s="10" t="s">
        <v>35</v>
      </c>
      <c r="C7" s="24">
        <v>42960</v>
      </c>
    </row>
    <row r="8" spans="2:9" ht="15.75" thickBot="1">
      <c r="B8" s="10" t="s">
        <v>36</v>
      </c>
      <c r="C8" s="24">
        <v>754</v>
      </c>
    </row>
    <row r="9" spans="2:9" ht="15.75" thickBot="1">
      <c r="B9" s="10" t="s">
        <v>37</v>
      </c>
      <c r="C9" s="24">
        <v>23152</v>
      </c>
    </row>
    <row r="10" spans="2:9" ht="15.75" thickBot="1">
      <c r="B10" s="22" t="s">
        <v>113</v>
      </c>
      <c r="C10" s="69">
        <v>66866</v>
      </c>
    </row>
    <row r="11" spans="2:9" ht="15.75" thickBot="1">
      <c r="B11" s="10" t="s">
        <v>83</v>
      </c>
      <c r="C11" s="24">
        <v>2388</v>
      </c>
    </row>
    <row r="12" spans="2:9" ht="15.75" thickBot="1">
      <c r="B12" s="10" t="s">
        <v>84</v>
      </c>
      <c r="C12" s="24">
        <v>719</v>
      </c>
    </row>
    <row r="13" spans="2:9" ht="15.75" thickBot="1">
      <c r="B13" s="10" t="s">
        <v>85</v>
      </c>
      <c r="C13" s="24">
        <v>2051</v>
      </c>
    </row>
    <row r="14" spans="2:9" ht="15.75" thickBot="1">
      <c r="B14" s="10" t="s">
        <v>86</v>
      </c>
      <c r="C14" s="24">
        <v>1031</v>
      </c>
    </row>
    <row r="15" spans="2:9" ht="15.75" thickBot="1">
      <c r="B15" s="10" t="s">
        <v>87</v>
      </c>
      <c r="C15" s="24">
        <v>170</v>
      </c>
    </row>
    <row r="16" spans="2:9" ht="15.75" thickBot="1">
      <c r="B16" s="10" t="s">
        <v>88</v>
      </c>
      <c r="C16" s="24">
        <v>8712</v>
      </c>
    </row>
    <row r="17" spans="2:3" ht="15.75" thickBot="1">
      <c r="B17" s="10" t="s">
        <v>89</v>
      </c>
      <c r="C17" s="24">
        <v>2167</v>
      </c>
    </row>
    <row r="18" spans="2:3" ht="15.75" thickBot="1">
      <c r="B18" s="22" t="s">
        <v>116</v>
      </c>
      <c r="C18" s="69">
        <v>17238</v>
      </c>
    </row>
    <row r="19" spans="2:3">
      <c r="B19" s="25" t="s">
        <v>9</v>
      </c>
      <c r="C19" s="30">
        <v>84104</v>
      </c>
    </row>
  </sheetData>
  <pageMargins left="0.7" right="0.7" top="0.78740157499999996" bottom="0.78740157499999996"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AAEB6-3A41-42D8-904A-58DA98C39431}">
  <dimension ref="B2:E7"/>
  <sheetViews>
    <sheetView showGridLines="0" workbookViewId="0">
      <selection activeCell="I5" sqref="I5:L8"/>
    </sheetView>
  </sheetViews>
  <sheetFormatPr baseColWidth="10" defaultRowHeight="15"/>
  <cols>
    <col min="3" max="3" width="16.7109375" customWidth="1"/>
    <col min="4" max="4" width="15.5703125" customWidth="1"/>
    <col min="5" max="5" width="14.5703125" customWidth="1"/>
  </cols>
  <sheetData>
    <row r="2" spans="2:5">
      <c r="B2" s="220" t="s">
        <v>733</v>
      </c>
      <c r="C2" s="220"/>
      <c r="D2" s="220"/>
      <c r="E2" s="220"/>
    </row>
    <row r="3" spans="2:5">
      <c r="B3" s="220"/>
      <c r="C3" s="220"/>
      <c r="D3" s="220"/>
      <c r="E3" s="220"/>
    </row>
    <row r="4" spans="2:5">
      <c r="B4" s="220"/>
      <c r="C4" s="220"/>
      <c r="D4" s="220"/>
      <c r="E4" s="220"/>
    </row>
    <row r="6" spans="2:5" ht="15.75" thickBot="1">
      <c r="B6" s="70" t="s">
        <v>189</v>
      </c>
      <c r="C6" s="71">
        <v>30283</v>
      </c>
      <c r="D6" s="247">
        <v>0.36</v>
      </c>
    </row>
    <row r="7" spans="2:5">
      <c r="B7" s="72" t="s">
        <v>190</v>
      </c>
      <c r="C7" s="73">
        <v>53821</v>
      </c>
      <c r="D7" s="248">
        <v>0.64</v>
      </c>
    </row>
  </sheetData>
  <pageMargins left="0.7" right="0.7" top="0.78740157499999996" bottom="0.78740157499999996"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5E4F9-7422-4D57-BD6D-C0DE98920876}">
  <dimension ref="B2:F10"/>
  <sheetViews>
    <sheetView showGridLines="0" workbookViewId="0">
      <selection activeCell="J7" sqref="J7:M10"/>
    </sheetView>
  </sheetViews>
  <sheetFormatPr baseColWidth="10" defaultRowHeight="15"/>
  <cols>
    <col min="2" max="2" width="26.5703125" customWidth="1"/>
    <col min="3" max="3" width="30.5703125" customWidth="1"/>
  </cols>
  <sheetData>
    <row r="2" spans="2:6" ht="15" customHeight="1">
      <c r="B2" s="192" t="s">
        <v>734</v>
      </c>
      <c r="C2" s="220"/>
      <c r="D2" s="220"/>
      <c r="E2" s="220"/>
      <c r="F2" s="220"/>
    </row>
    <row r="3" spans="2:6">
      <c r="B3" s="220"/>
      <c r="C3" s="220"/>
      <c r="D3" s="220"/>
      <c r="E3" s="220"/>
      <c r="F3" s="220"/>
    </row>
    <row r="4" spans="2:6">
      <c r="B4" s="220"/>
      <c r="C4" s="220"/>
      <c r="D4" s="220"/>
      <c r="E4" s="220"/>
      <c r="F4" s="220"/>
    </row>
    <row r="5" spans="2:6">
      <c r="B5" s="220"/>
      <c r="C5" s="220"/>
      <c r="D5" s="220"/>
      <c r="E5" s="220"/>
      <c r="F5" s="220"/>
    </row>
    <row r="6" spans="2:6">
      <c r="B6" s="325" t="s">
        <v>191</v>
      </c>
      <c r="C6" s="38" t="s">
        <v>192</v>
      </c>
    </row>
    <row r="7" spans="2:6" ht="21">
      <c r="B7" s="325"/>
      <c r="C7" s="38" t="s">
        <v>193</v>
      </c>
    </row>
    <row r="8" spans="2:6">
      <c r="B8" s="14" t="s">
        <v>194</v>
      </c>
      <c r="C8" s="74">
        <v>31690</v>
      </c>
    </row>
    <row r="9" spans="2:6">
      <c r="B9" s="14" t="s">
        <v>195</v>
      </c>
      <c r="C9" s="74">
        <v>19791</v>
      </c>
    </row>
    <row r="10" spans="2:6">
      <c r="B10" s="25" t="s">
        <v>196</v>
      </c>
      <c r="C10" s="75">
        <v>51481</v>
      </c>
    </row>
  </sheetData>
  <mergeCells count="1">
    <mergeCell ref="B6:B7"/>
  </mergeCells>
  <pageMargins left="0.7" right="0.7" top="0.78740157499999996" bottom="0.78740157499999996"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D3C85-6EAF-4D35-AADC-8547327BC6FC}">
  <dimension ref="B2:I19"/>
  <sheetViews>
    <sheetView showGridLines="0" workbookViewId="0">
      <selection activeCell="J6" sqref="J6:M9"/>
    </sheetView>
  </sheetViews>
  <sheetFormatPr baseColWidth="10" defaultRowHeight="15"/>
  <cols>
    <col min="2" max="2" width="27.42578125" customWidth="1"/>
  </cols>
  <sheetData>
    <row r="2" spans="2:9">
      <c r="B2" s="249" t="s">
        <v>735</v>
      </c>
      <c r="C2" s="220"/>
      <c r="D2" s="220"/>
      <c r="E2" s="220"/>
      <c r="F2" s="220"/>
      <c r="G2" s="220"/>
      <c r="H2" s="220"/>
      <c r="I2" s="220"/>
    </row>
    <row r="3" spans="2:9">
      <c r="B3" s="220"/>
      <c r="C3" s="220"/>
      <c r="D3" s="220"/>
      <c r="E3" s="220"/>
      <c r="F3" s="220"/>
      <c r="G3" s="220"/>
      <c r="H3" s="220"/>
      <c r="I3" s="220"/>
    </row>
    <row r="4" spans="2:9">
      <c r="B4" s="220"/>
      <c r="C4" s="220"/>
      <c r="D4" s="220"/>
      <c r="E4" s="220"/>
      <c r="F4" s="220"/>
      <c r="G4" s="220"/>
      <c r="H4" s="220"/>
      <c r="I4" s="220"/>
    </row>
    <row r="5" spans="2:9">
      <c r="B5" s="220"/>
      <c r="C5" s="220"/>
      <c r="D5" s="220"/>
      <c r="E5" s="220"/>
      <c r="F5" s="220"/>
      <c r="G5" s="220"/>
      <c r="H5" s="220"/>
      <c r="I5" s="220"/>
    </row>
    <row r="6" spans="2:9" ht="23.25" thickBot="1">
      <c r="B6" s="163" t="s">
        <v>112</v>
      </c>
      <c r="C6" s="251" t="s">
        <v>736</v>
      </c>
    </row>
    <row r="7" spans="2:9" ht="15.75" thickBot="1">
      <c r="B7" s="225" t="s">
        <v>35</v>
      </c>
      <c r="C7" s="226">
        <v>3776</v>
      </c>
    </row>
    <row r="8" spans="2:9" ht="15.75" thickBot="1">
      <c r="B8" s="225" t="s">
        <v>36</v>
      </c>
      <c r="C8" s="158">
        <v>16</v>
      </c>
    </row>
    <row r="9" spans="2:9" ht="15.75" thickBot="1">
      <c r="B9" s="225" t="s">
        <v>37</v>
      </c>
      <c r="C9" s="226">
        <v>3737</v>
      </c>
    </row>
    <row r="10" spans="2:9" ht="15.75" thickBot="1">
      <c r="B10" s="225" t="s">
        <v>113</v>
      </c>
      <c r="C10" s="226">
        <v>7529</v>
      </c>
    </row>
    <row r="11" spans="2:9" ht="15.75" thickBot="1">
      <c r="B11" s="225" t="s">
        <v>83</v>
      </c>
      <c r="C11" s="158">
        <v>267</v>
      </c>
    </row>
    <row r="12" spans="2:9" ht="15.75" thickBot="1">
      <c r="B12" s="225" t="s">
        <v>84</v>
      </c>
      <c r="C12" s="158">
        <v>54</v>
      </c>
    </row>
    <row r="13" spans="2:9" ht="15.75" thickBot="1">
      <c r="B13" s="225" t="s">
        <v>85</v>
      </c>
      <c r="C13" s="158">
        <v>94</v>
      </c>
    </row>
    <row r="14" spans="2:9" ht="15.75" thickBot="1">
      <c r="B14" s="225" t="s">
        <v>86</v>
      </c>
      <c r="C14" s="158">
        <v>58</v>
      </c>
    </row>
    <row r="15" spans="2:9" ht="15.75" thickBot="1">
      <c r="B15" s="225" t="s">
        <v>87</v>
      </c>
      <c r="C15" s="158">
        <v>7</v>
      </c>
    </row>
    <row r="16" spans="2:9" ht="15.75" thickBot="1">
      <c r="B16" s="225" t="s">
        <v>88</v>
      </c>
      <c r="C16" s="158">
        <v>325</v>
      </c>
    </row>
    <row r="17" spans="2:3" ht="15.75" thickBot="1">
      <c r="B17" s="225" t="s">
        <v>89</v>
      </c>
      <c r="C17" s="158">
        <v>229</v>
      </c>
    </row>
    <row r="18" spans="2:3" ht="15.75" thickBot="1">
      <c r="B18" s="225" t="s">
        <v>116</v>
      </c>
      <c r="C18" s="226">
        <v>1034</v>
      </c>
    </row>
    <row r="19" spans="2:3">
      <c r="B19" s="165" t="s">
        <v>9</v>
      </c>
      <c r="C19" s="250">
        <v>8563</v>
      </c>
    </row>
  </sheetData>
  <pageMargins left="0.7" right="0.7" top="0.78740157499999996" bottom="0.78740157499999996"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0C6DE-E889-409B-8798-6CB628A930A2}">
  <dimension ref="B2:C9"/>
  <sheetViews>
    <sheetView showGridLines="0" workbookViewId="0">
      <selection activeCell="J6" sqref="J6:M9"/>
    </sheetView>
  </sheetViews>
  <sheetFormatPr baseColWidth="10" defaultRowHeight="15"/>
  <cols>
    <col min="2" max="2" width="29.28515625" customWidth="1"/>
  </cols>
  <sheetData>
    <row r="2" spans="2:3">
      <c r="B2" s="219" t="s">
        <v>737</v>
      </c>
    </row>
    <row r="6" spans="2:3" ht="15.75" thickBot="1">
      <c r="B6" s="216" t="s">
        <v>191</v>
      </c>
      <c r="C6" s="218" t="s">
        <v>192</v>
      </c>
    </row>
    <row r="7" spans="2:3" ht="15.75" thickBot="1">
      <c r="B7" s="214" t="s">
        <v>194</v>
      </c>
      <c r="C7" s="170">
        <v>49887</v>
      </c>
    </row>
    <row r="8" spans="2:3" ht="15.75" thickBot="1">
      <c r="B8" s="214" t="s">
        <v>195</v>
      </c>
      <c r="C8" s="170">
        <v>58631</v>
      </c>
    </row>
    <row r="9" spans="2:3">
      <c r="B9" s="156" t="s">
        <v>196</v>
      </c>
      <c r="C9" s="252">
        <v>108518</v>
      </c>
    </row>
  </sheetData>
  <pageMargins left="0.7" right="0.7" top="0.78740157499999996" bottom="0.78740157499999996"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22D00-6038-4CFF-8DF3-8853FE2B3B4D}">
  <dimension ref="B2:G15"/>
  <sheetViews>
    <sheetView showGridLines="0" workbookViewId="0">
      <selection activeCell="H5" sqref="H5:K8"/>
    </sheetView>
  </sheetViews>
  <sheetFormatPr baseColWidth="10" defaultRowHeight="15"/>
  <sheetData>
    <row r="2" spans="2:7">
      <c r="B2" s="220" t="s">
        <v>1448</v>
      </c>
      <c r="C2" s="220"/>
      <c r="D2" s="220"/>
      <c r="E2" s="220"/>
      <c r="F2" s="220"/>
      <c r="G2" s="220"/>
    </row>
    <row r="3" spans="2:7">
      <c r="B3" s="220"/>
      <c r="C3" s="220"/>
      <c r="D3" s="220"/>
      <c r="E3" s="220"/>
      <c r="F3" s="220"/>
      <c r="G3" s="220"/>
    </row>
    <row r="4" spans="2:7">
      <c r="B4" s="220"/>
      <c r="C4" s="220"/>
      <c r="D4" s="220"/>
      <c r="E4" s="220"/>
      <c r="F4" s="220"/>
      <c r="G4" s="220"/>
    </row>
    <row r="6" spans="2:7" ht="15.75" thickBot="1">
      <c r="B6" s="7" t="s">
        <v>38</v>
      </c>
      <c r="C6" s="7" t="s">
        <v>35</v>
      </c>
      <c r="D6" s="7" t="s">
        <v>36</v>
      </c>
      <c r="E6" s="8" t="s">
        <v>37</v>
      </c>
    </row>
    <row r="7" spans="2:7" ht="15.75" thickBot="1">
      <c r="B7" s="10" t="s">
        <v>142</v>
      </c>
      <c r="C7" s="28" t="s">
        <v>738</v>
      </c>
      <c r="D7" s="28" t="s">
        <v>739</v>
      </c>
      <c r="E7" s="40" t="s">
        <v>740</v>
      </c>
    </row>
    <row r="8" spans="2:7" ht="15.75" thickBot="1">
      <c r="B8" s="10" t="s">
        <v>143</v>
      </c>
      <c r="C8" s="28" t="s">
        <v>741</v>
      </c>
      <c r="D8" s="28" t="s">
        <v>742</v>
      </c>
      <c r="E8" s="40" t="s">
        <v>743</v>
      </c>
    </row>
    <row r="9" spans="2:7" ht="15.75" thickBot="1">
      <c r="B9" s="10" t="s">
        <v>144</v>
      </c>
      <c r="C9" s="28" t="s">
        <v>744</v>
      </c>
      <c r="D9" s="28" t="s">
        <v>745</v>
      </c>
      <c r="E9" s="40" t="s">
        <v>746</v>
      </c>
    </row>
    <row r="10" spans="2:7" ht="15.75" thickBot="1">
      <c r="B10" s="10" t="s">
        <v>145</v>
      </c>
      <c r="C10" s="28" t="s">
        <v>747</v>
      </c>
      <c r="D10" s="28" t="s">
        <v>748</v>
      </c>
      <c r="E10" s="40" t="s">
        <v>749</v>
      </c>
    </row>
    <row r="11" spans="2:7" ht="15.75" thickBot="1">
      <c r="B11" s="10" t="s">
        <v>146</v>
      </c>
      <c r="C11" s="28" t="s">
        <v>750</v>
      </c>
      <c r="D11" s="28" t="s">
        <v>751</v>
      </c>
      <c r="E11" s="40" t="s">
        <v>752</v>
      </c>
    </row>
    <row r="12" spans="2:7" ht="15.75" thickBot="1">
      <c r="B12" s="10" t="s">
        <v>148</v>
      </c>
      <c r="C12" s="28" t="s">
        <v>695</v>
      </c>
      <c r="D12" s="28" t="s">
        <v>147</v>
      </c>
      <c r="E12" s="40" t="s">
        <v>147</v>
      </c>
    </row>
    <row r="13" spans="2:7" ht="21">
      <c r="B13" s="14" t="s">
        <v>100</v>
      </c>
      <c r="C13" s="34">
        <v>45.5</v>
      </c>
      <c r="D13" s="34">
        <v>35.6</v>
      </c>
      <c r="E13" s="36">
        <v>45.9</v>
      </c>
    </row>
    <row r="15" spans="2:7">
      <c r="B15" s="17" t="s">
        <v>149</v>
      </c>
    </row>
  </sheetData>
  <pageMargins left="0.7" right="0.7" top="0.78740157499999996" bottom="0.78740157499999996"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2538B-E5F2-44E4-9003-F5A349A30434}">
  <dimension ref="B2:G20"/>
  <sheetViews>
    <sheetView showGridLines="0" workbookViewId="0">
      <selection activeCell="H5" sqref="H5:K8"/>
    </sheetView>
  </sheetViews>
  <sheetFormatPr baseColWidth="10" defaultRowHeight="15"/>
  <cols>
    <col min="2" max="2" width="25.7109375" customWidth="1"/>
  </cols>
  <sheetData>
    <row r="2" spans="2:7">
      <c r="B2" s="220" t="s">
        <v>1449</v>
      </c>
      <c r="C2" s="220"/>
      <c r="D2" s="220"/>
      <c r="E2" s="220"/>
      <c r="F2" s="220"/>
      <c r="G2" s="220"/>
    </row>
    <row r="3" spans="2:7">
      <c r="B3" s="220"/>
      <c r="C3" s="220"/>
      <c r="D3" s="220"/>
      <c r="E3" s="220"/>
      <c r="F3" s="220"/>
      <c r="G3" s="220"/>
    </row>
    <row r="4" spans="2:7">
      <c r="B4" s="220"/>
      <c r="C4" s="220"/>
      <c r="D4" s="220"/>
      <c r="E4" s="220"/>
      <c r="F4" s="220"/>
      <c r="G4" s="220"/>
    </row>
    <row r="5" spans="2:7">
      <c r="B5" s="220"/>
      <c r="C5" s="220"/>
      <c r="D5" s="220"/>
      <c r="E5" s="220"/>
      <c r="F5" s="220"/>
      <c r="G5" s="220"/>
    </row>
    <row r="6" spans="2:7" ht="15.75" thickBot="1">
      <c r="B6" s="7" t="s">
        <v>40</v>
      </c>
      <c r="C6" s="7" t="s">
        <v>35</v>
      </c>
      <c r="D6" s="7" t="s">
        <v>36</v>
      </c>
      <c r="E6" s="7" t="s">
        <v>37</v>
      </c>
      <c r="F6" s="8" t="s">
        <v>101</v>
      </c>
    </row>
    <row r="7" spans="2:7" ht="15.75" thickBot="1">
      <c r="B7" s="10" t="s">
        <v>41</v>
      </c>
      <c r="C7" s="28" t="s">
        <v>753</v>
      </c>
      <c r="D7" s="28" t="s">
        <v>754</v>
      </c>
      <c r="E7" s="28" t="s">
        <v>755</v>
      </c>
      <c r="F7" s="40" t="s">
        <v>756</v>
      </c>
    </row>
    <row r="8" spans="2:7">
      <c r="B8" s="14" t="s">
        <v>757</v>
      </c>
      <c r="C8" s="95"/>
      <c r="D8" s="95"/>
      <c r="E8" s="95"/>
      <c r="F8" s="97"/>
    </row>
    <row r="9" spans="2:7" ht="15.75" thickBot="1">
      <c r="B9" s="10" t="s">
        <v>153</v>
      </c>
      <c r="C9" s="96" t="s">
        <v>758</v>
      </c>
      <c r="D9" s="96" t="s">
        <v>759</v>
      </c>
      <c r="E9" s="96" t="s">
        <v>760</v>
      </c>
      <c r="F9" s="98" t="s">
        <v>761</v>
      </c>
    </row>
    <row r="10" spans="2:7" ht="15.75" thickBot="1">
      <c r="B10" s="10" t="s">
        <v>154</v>
      </c>
      <c r="C10" s="28" t="s">
        <v>762</v>
      </c>
      <c r="D10" s="28" t="s">
        <v>147</v>
      </c>
      <c r="E10" s="28" t="s">
        <v>763</v>
      </c>
      <c r="F10" s="40" t="s">
        <v>764</v>
      </c>
    </row>
    <row r="11" spans="2:7" ht="21.75" thickBot="1">
      <c r="B11" s="10" t="s">
        <v>373</v>
      </c>
      <c r="C11" s="28" t="s">
        <v>765</v>
      </c>
      <c r="D11" s="28" t="s">
        <v>104</v>
      </c>
      <c r="E11" s="28" t="s">
        <v>766</v>
      </c>
      <c r="F11" s="40" t="s">
        <v>767</v>
      </c>
    </row>
    <row r="12" spans="2:7" ht="15.75" thickBot="1">
      <c r="B12" s="10" t="s">
        <v>43</v>
      </c>
      <c r="C12" s="28" t="s">
        <v>768</v>
      </c>
      <c r="D12" s="28" t="s">
        <v>147</v>
      </c>
      <c r="E12" s="28" t="s">
        <v>769</v>
      </c>
      <c r="F12" s="40" t="s">
        <v>770</v>
      </c>
    </row>
    <row r="13" spans="2:7" ht="15.75" thickBot="1">
      <c r="B13" s="10" t="s">
        <v>102</v>
      </c>
      <c r="C13" s="28" t="s">
        <v>771</v>
      </c>
      <c r="D13" s="28" t="s">
        <v>147</v>
      </c>
      <c r="E13" s="28" t="s">
        <v>772</v>
      </c>
      <c r="F13" s="40" t="s">
        <v>773</v>
      </c>
    </row>
    <row r="14" spans="2:7" ht="21.75" thickBot="1">
      <c r="B14" s="10" t="s">
        <v>44</v>
      </c>
      <c r="C14" s="28" t="s">
        <v>774</v>
      </c>
      <c r="D14" s="28" t="s">
        <v>147</v>
      </c>
      <c r="E14" s="28" t="s">
        <v>775</v>
      </c>
      <c r="F14" s="40" t="s">
        <v>776</v>
      </c>
    </row>
    <row r="15" spans="2:7" ht="15.75" thickBot="1">
      <c r="B15" s="10" t="s">
        <v>45</v>
      </c>
      <c r="C15" s="28" t="s">
        <v>777</v>
      </c>
      <c r="D15" s="28" t="s">
        <v>147</v>
      </c>
      <c r="E15" s="28" t="s">
        <v>655</v>
      </c>
      <c r="F15" s="40" t="s">
        <v>778</v>
      </c>
    </row>
    <row r="16" spans="2:7" ht="15.75" thickBot="1">
      <c r="B16" s="10" t="s">
        <v>157</v>
      </c>
      <c r="C16" s="28" t="s">
        <v>779</v>
      </c>
      <c r="D16" s="28" t="s">
        <v>147</v>
      </c>
      <c r="E16" s="28" t="s">
        <v>780</v>
      </c>
      <c r="F16" s="40" t="s">
        <v>781</v>
      </c>
    </row>
    <row r="17" spans="2:6" ht="15.75" thickBot="1">
      <c r="B17" s="10" t="s">
        <v>103</v>
      </c>
      <c r="C17" s="28" t="s">
        <v>782</v>
      </c>
      <c r="D17" s="28" t="s">
        <v>147</v>
      </c>
      <c r="E17" s="28" t="s">
        <v>147</v>
      </c>
      <c r="F17" s="40" t="s">
        <v>783</v>
      </c>
    </row>
    <row r="18" spans="2:6">
      <c r="B18" s="14" t="s">
        <v>46</v>
      </c>
      <c r="C18" s="34" t="s">
        <v>147</v>
      </c>
      <c r="D18" s="34" t="s">
        <v>147</v>
      </c>
      <c r="E18" s="34" t="s">
        <v>147</v>
      </c>
      <c r="F18" s="36" t="s">
        <v>147</v>
      </c>
    </row>
    <row r="20" spans="2:6">
      <c r="B20" s="17" t="s">
        <v>149</v>
      </c>
    </row>
  </sheetData>
  <pageMargins left="0.7" right="0.7" top="0.78740157499999996" bottom="0.78740157499999996"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1ADA-E720-4CAA-A7ED-7693136FA149}">
  <dimension ref="B2:I15"/>
  <sheetViews>
    <sheetView showGridLines="0" workbookViewId="0">
      <selection activeCell="J5" sqref="J5:M8"/>
    </sheetView>
  </sheetViews>
  <sheetFormatPr baseColWidth="10" defaultRowHeight="15"/>
  <sheetData>
    <row r="2" spans="2:9">
      <c r="B2" s="220" t="s">
        <v>1450</v>
      </c>
      <c r="C2" s="220"/>
      <c r="D2" s="220"/>
      <c r="E2" s="220"/>
      <c r="F2" s="220"/>
      <c r="G2" s="220"/>
    </row>
    <row r="3" spans="2:9">
      <c r="B3" s="220"/>
      <c r="C3" s="220"/>
      <c r="D3" s="220"/>
      <c r="E3" s="220"/>
      <c r="F3" s="220"/>
      <c r="G3" s="220"/>
    </row>
    <row r="4" spans="2:9">
      <c r="B4" s="220"/>
      <c r="C4" s="220"/>
      <c r="D4" s="220"/>
      <c r="E4" s="220"/>
      <c r="F4" s="220"/>
      <c r="G4" s="220"/>
    </row>
    <row r="6" spans="2:9" ht="15.75" thickBot="1">
      <c r="B6" s="18" t="s">
        <v>38</v>
      </c>
      <c r="C6" s="7" t="s">
        <v>83</v>
      </c>
      <c r="D6" s="7" t="s">
        <v>84</v>
      </c>
      <c r="E6" s="7" t="s">
        <v>85</v>
      </c>
      <c r="F6" s="7" t="s">
        <v>86</v>
      </c>
      <c r="G6" s="7" t="s">
        <v>87</v>
      </c>
      <c r="H6" s="7" t="s">
        <v>88</v>
      </c>
      <c r="I6" s="8" t="s">
        <v>89</v>
      </c>
    </row>
    <row r="7" spans="2:9" ht="15.75" thickBot="1">
      <c r="B7" s="10" t="s">
        <v>142</v>
      </c>
      <c r="C7" s="28" t="s">
        <v>147</v>
      </c>
      <c r="D7" s="28" t="s">
        <v>147</v>
      </c>
      <c r="E7" s="28" t="s">
        <v>147</v>
      </c>
      <c r="F7" s="28" t="s">
        <v>147</v>
      </c>
      <c r="G7" s="28" t="s">
        <v>147</v>
      </c>
      <c r="H7" s="28" t="s">
        <v>201</v>
      </c>
      <c r="I7" s="40" t="s">
        <v>147</v>
      </c>
    </row>
    <row r="8" spans="2:9" ht="15.75" thickBot="1">
      <c r="B8" s="10" t="s">
        <v>143</v>
      </c>
      <c r="C8" s="28" t="s">
        <v>784</v>
      </c>
      <c r="D8" s="28" t="s">
        <v>785</v>
      </c>
      <c r="E8" s="28" t="s">
        <v>786</v>
      </c>
      <c r="F8" s="28" t="s">
        <v>787</v>
      </c>
      <c r="G8" s="28" t="s">
        <v>147</v>
      </c>
      <c r="H8" s="28" t="s">
        <v>788</v>
      </c>
      <c r="I8" s="40" t="s">
        <v>789</v>
      </c>
    </row>
    <row r="9" spans="2:9" ht="15.75" thickBot="1">
      <c r="B9" s="10" t="s">
        <v>144</v>
      </c>
      <c r="C9" s="28" t="s">
        <v>790</v>
      </c>
      <c r="D9" s="28" t="s">
        <v>785</v>
      </c>
      <c r="E9" s="28" t="s">
        <v>791</v>
      </c>
      <c r="F9" s="28" t="s">
        <v>792</v>
      </c>
      <c r="G9" s="28" t="s">
        <v>147</v>
      </c>
      <c r="H9" s="28" t="s">
        <v>793</v>
      </c>
      <c r="I9" s="40" t="s">
        <v>794</v>
      </c>
    </row>
    <row r="10" spans="2:9" ht="15.75" thickBot="1">
      <c r="B10" s="10" t="s">
        <v>145</v>
      </c>
      <c r="C10" s="28" t="s">
        <v>795</v>
      </c>
      <c r="D10" s="28" t="s">
        <v>796</v>
      </c>
      <c r="E10" s="28" t="s">
        <v>797</v>
      </c>
      <c r="F10" s="28" t="s">
        <v>798</v>
      </c>
      <c r="G10" s="28" t="s">
        <v>799</v>
      </c>
      <c r="H10" s="28" t="s">
        <v>800</v>
      </c>
      <c r="I10" s="40" t="s">
        <v>801</v>
      </c>
    </row>
    <row r="11" spans="2:9" ht="15.75" thickBot="1">
      <c r="B11" s="10" t="s">
        <v>146</v>
      </c>
      <c r="C11" s="28" t="s">
        <v>802</v>
      </c>
      <c r="D11" s="28" t="s">
        <v>796</v>
      </c>
      <c r="E11" s="28" t="s">
        <v>147</v>
      </c>
      <c r="F11" s="28" t="s">
        <v>803</v>
      </c>
      <c r="G11" s="28" t="s">
        <v>147</v>
      </c>
      <c r="H11" s="28" t="s">
        <v>804</v>
      </c>
      <c r="I11" s="40" t="s">
        <v>805</v>
      </c>
    </row>
    <row r="12" spans="2:9" ht="15.75" thickBot="1">
      <c r="B12" s="10" t="s">
        <v>148</v>
      </c>
      <c r="C12" s="28" t="s">
        <v>147</v>
      </c>
      <c r="D12" s="28" t="s">
        <v>147</v>
      </c>
      <c r="E12" s="28" t="s">
        <v>147</v>
      </c>
      <c r="F12" s="28" t="s">
        <v>147</v>
      </c>
      <c r="G12" s="28" t="s">
        <v>147</v>
      </c>
      <c r="H12" s="28" t="s">
        <v>806</v>
      </c>
      <c r="I12" s="40" t="s">
        <v>147</v>
      </c>
    </row>
    <row r="13" spans="2:9" ht="21">
      <c r="B13" s="14" t="s">
        <v>100</v>
      </c>
      <c r="C13" s="34">
        <v>45.4</v>
      </c>
      <c r="D13" s="34">
        <v>38.9</v>
      </c>
      <c r="E13" s="34">
        <v>38.6</v>
      </c>
      <c r="F13" s="34">
        <v>40.299999999999997</v>
      </c>
      <c r="G13" s="34">
        <v>42.7</v>
      </c>
      <c r="H13" s="34">
        <v>42.5</v>
      </c>
      <c r="I13" s="36">
        <v>43.2</v>
      </c>
    </row>
    <row r="15" spans="2:9">
      <c r="B15" s="17" t="s">
        <v>149</v>
      </c>
    </row>
  </sheetData>
  <pageMargins left="0.7" right="0.7" top="0.78740157499999996" bottom="0.78740157499999996"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D9C3-30AA-4F6B-9CD7-4BD29CF21379}">
  <dimension ref="B2:E15"/>
  <sheetViews>
    <sheetView showGridLines="0" workbookViewId="0">
      <selection activeCell="H6" sqref="H6:K9"/>
    </sheetView>
  </sheetViews>
  <sheetFormatPr baseColWidth="10" defaultRowHeight="15"/>
  <sheetData>
    <row r="2" spans="2:5">
      <c r="B2" t="s">
        <v>1451</v>
      </c>
    </row>
    <row r="6" spans="2:5" ht="15.75" thickBot="1">
      <c r="B6" s="7" t="s">
        <v>38</v>
      </c>
      <c r="C6" s="7" t="s">
        <v>35</v>
      </c>
      <c r="D6" s="7" t="s">
        <v>36</v>
      </c>
      <c r="E6" s="8" t="s">
        <v>37</v>
      </c>
    </row>
    <row r="7" spans="2:5" ht="15.75" thickBot="1">
      <c r="B7" s="10" t="s">
        <v>142</v>
      </c>
      <c r="C7" s="23" t="s">
        <v>611</v>
      </c>
      <c r="D7" s="23" t="s">
        <v>807</v>
      </c>
      <c r="E7" s="12" t="s">
        <v>808</v>
      </c>
    </row>
    <row r="8" spans="2:5" ht="15.75" thickBot="1">
      <c r="B8" s="10" t="s">
        <v>143</v>
      </c>
      <c r="C8" s="23" t="s">
        <v>809</v>
      </c>
      <c r="D8" s="23" t="s">
        <v>810</v>
      </c>
      <c r="E8" s="12" t="s">
        <v>811</v>
      </c>
    </row>
    <row r="9" spans="2:5" ht="15.75" thickBot="1">
      <c r="B9" s="10" t="s">
        <v>144</v>
      </c>
      <c r="C9" s="23" t="s">
        <v>812</v>
      </c>
      <c r="D9" s="23" t="s">
        <v>813</v>
      </c>
      <c r="E9" s="12" t="s">
        <v>814</v>
      </c>
    </row>
    <row r="10" spans="2:5" ht="15.75" thickBot="1">
      <c r="B10" s="10" t="s">
        <v>145</v>
      </c>
      <c r="C10" s="23" t="s">
        <v>815</v>
      </c>
      <c r="D10" s="23" t="s">
        <v>816</v>
      </c>
      <c r="E10" s="12" t="s">
        <v>817</v>
      </c>
    </row>
    <row r="11" spans="2:5" ht="15.75" thickBot="1">
      <c r="B11" s="10" t="s">
        <v>146</v>
      </c>
      <c r="C11" s="23" t="s">
        <v>818</v>
      </c>
      <c r="D11" s="28" t="s">
        <v>819</v>
      </c>
      <c r="E11" s="12" t="s">
        <v>820</v>
      </c>
    </row>
    <row r="12" spans="2:5" ht="15.75" thickBot="1">
      <c r="B12" s="10" t="s">
        <v>148</v>
      </c>
      <c r="C12" s="23" t="s">
        <v>821</v>
      </c>
      <c r="D12" s="28" t="s">
        <v>147</v>
      </c>
      <c r="E12" s="12" t="s">
        <v>783</v>
      </c>
    </row>
    <row r="13" spans="2:5" ht="21">
      <c r="B13" s="14" t="s">
        <v>100</v>
      </c>
      <c r="C13" s="34">
        <v>45.1</v>
      </c>
      <c r="D13" s="34">
        <v>36</v>
      </c>
      <c r="E13" s="36">
        <v>45.7</v>
      </c>
    </row>
    <row r="15" spans="2:5">
      <c r="B15" s="17" t="s">
        <v>149</v>
      </c>
    </row>
  </sheetData>
  <pageMargins left="0.7" right="0.7" top="0.78740157499999996" bottom="0.78740157499999996"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9DD85-37CD-4CB6-B9AB-834C8A731B72}">
  <dimension ref="B2:G20"/>
  <sheetViews>
    <sheetView showGridLines="0" workbookViewId="0">
      <selection activeCell="H6" sqref="H6:K9"/>
    </sheetView>
  </sheetViews>
  <sheetFormatPr baseColWidth="10" defaultRowHeight="15"/>
  <cols>
    <col min="2" max="2" width="29" customWidth="1"/>
  </cols>
  <sheetData>
    <row r="2" spans="2:7">
      <c r="B2" s="220" t="s">
        <v>1452</v>
      </c>
      <c r="C2" s="220"/>
      <c r="D2" s="220"/>
      <c r="E2" s="220"/>
      <c r="F2" s="220"/>
      <c r="G2" s="220"/>
    </row>
    <row r="3" spans="2:7">
      <c r="B3" s="220"/>
      <c r="C3" s="220"/>
      <c r="D3" s="220"/>
      <c r="E3" s="220"/>
      <c r="F3" s="220"/>
      <c r="G3" s="220"/>
    </row>
    <row r="4" spans="2:7">
      <c r="B4" s="220"/>
      <c r="C4" s="220"/>
      <c r="D4" s="220"/>
      <c r="E4" s="220"/>
      <c r="F4" s="220"/>
      <c r="G4" s="220"/>
    </row>
    <row r="5" spans="2:7">
      <c r="B5" s="220"/>
      <c r="C5" s="220"/>
      <c r="D5" s="220"/>
      <c r="E5" s="220"/>
      <c r="F5" s="220"/>
      <c r="G5" s="220"/>
    </row>
    <row r="6" spans="2:7" ht="15.75" thickBot="1">
      <c r="B6" s="7" t="s">
        <v>40</v>
      </c>
      <c r="C6" s="7" t="s">
        <v>35</v>
      </c>
      <c r="D6" s="7" t="s">
        <v>36</v>
      </c>
      <c r="E6" s="7" t="s">
        <v>37</v>
      </c>
      <c r="F6" s="8" t="s">
        <v>101</v>
      </c>
    </row>
    <row r="7" spans="2:7" ht="15.75" thickBot="1">
      <c r="B7" s="10" t="s">
        <v>151</v>
      </c>
      <c r="C7" s="23" t="s">
        <v>822</v>
      </c>
      <c r="D7" s="23" t="s">
        <v>823</v>
      </c>
      <c r="E7" s="23" t="s">
        <v>824</v>
      </c>
      <c r="F7" s="12" t="s">
        <v>825</v>
      </c>
    </row>
    <row r="8" spans="2:7">
      <c r="B8" s="14" t="s">
        <v>152</v>
      </c>
      <c r="C8" s="95" t="s">
        <v>826</v>
      </c>
      <c r="D8" s="95" t="s">
        <v>813</v>
      </c>
      <c r="E8" s="95" t="s">
        <v>827</v>
      </c>
      <c r="F8" s="97" t="s">
        <v>828</v>
      </c>
    </row>
    <row r="9" spans="2:7" ht="15.75" thickBot="1">
      <c r="B9" s="10" t="s">
        <v>153</v>
      </c>
      <c r="C9" s="96"/>
      <c r="D9" s="96"/>
      <c r="E9" s="96"/>
      <c r="F9" s="98"/>
    </row>
    <row r="10" spans="2:7" ht="15.75" thickBot="1">
      <c r="B10" s="10" t="s">
        <v>154</v>
      </c>
      <c r="C10" s="23" t="s">
        <v>829</v>
      </c>
      <c r="D10" s="28" t="s">
        <v>830</v>
      </c>
      <c r="E10" s="23" t="s">
        <v>831</v>
      </c>
      <c r="F10" s="12" t="s">
        <v>832</v>
      </c>
    </row>
    <row r="11" spans="2:7" ht="15.75" thickBot="1">
      <c r="B11" s="10" t="s">
        <v>43</v>
      </c>
      <c r="C11" s="23" t="s">
        <v>833</v>
      </c>
      <c r="D11" s="28" t="s">
        <v>147</v>
      </c>
      <c r="E11" s="23" t="s">
        <v>834</v>
      </c>
      <c r="F11" s="12" t="s">
        <v>835</v>
      </c>
    </row>
    <row r="12" spans="2:7" ht="15.75" thickBot="1">
      <c r="B12" s="10" t="s">
        <v>155</v>
      </c>
      <c r="C12" s="23" t="s">
        <v>836</v>
      </c>
      <c r="D12" s="28" t="s">
        <v>147</v>
      </c>
      <c r="E12" s="23" t="s">
        <v>837</v>
      </c>
      <c r="F12" s="12" t="s">
        <v>838</v>
      </c>
    </row>
    <row r="13" spans="2:7" ht="15.75" thickBot="1">
      <c r="B13" s="10" t="s">
        <v>44</v>
      </c>
      <c r="C13" s="23" t="s">
        <v>839</v>
      </c>
      <c r="D13" s="28" t="s">
        <v>147</v>
      </c>
      <c r="E13" s="23" t="s">
        <v>840</v>
      </c>
      <c r="F13" s="12" t="s">
        <v>841</v>
      </c>
    </row>
    <row r="14" spans="2:7" ht="15.75" thickBot="1">
      <c r="B14" s="10" t="s">
        <v>42</v>
      </c>
      <c r="C14" s="23" t="s">
        <v>842</v>
      </c>
      <c r="D14" s="28" t="s">
        <v>843</v>
      </c>
      <c r="E14" s="23" t="s">
        <v>844</v>
      </c>
      <c r="F14" s="12" t="s">
        <v>845</v>
      </c>
    </row>
    <row r="15" spans="2:7" ht="15.75" thickBot="1">
      <c r="B15" s="10" t="s">
        <v>45</v>
      </c>
      <c r="C15" s="23" t="s">
        <v>846</v>
      </c>
      <c r="D15" s="28" t="s">
        <v>147</v>
      </c>
      <c r="E15" s="23" t="s">
        <v>370</v>
      </c>
      <c r="F15" s="12" t="s">
        <v>847</v>
      </c>
    </row>
    <row r="16" spans="2:7" ht="15.75" thickBot="1">
      <c r="B16" s="10" t="s">
        <v>197</v>
      </c>
      <c r="C16" s="23" t="s">
        <v>848</v>
      </c>
      <c r="D16" s="28" t="s">
        <v>147</v>
      </c>
      <c r="E16" s="28" t="s">
        <v>780</v>
      </c>
      <c r="F16" s="12" t="s">
        <v>849</v>
      </c>
    </row>
    <row r="17" spans="2:6" ht="15.75" thickBot="1">
      <c r="B17" s="10" t="s">
        <v>103</v>
      </c>
      <c r="C17" s="23" t="s">
        <v>763</v>
      </c>
      <c r="D17" s="28" t="s">
        <v>147</v>
      </c>
      <c r="E17" s="28" t="s">
        <v>147</v>
      </c>
      <c r="F17" s="12" t="s">
        <v>783</v>
      </c>
    </row>
    <row r="18" spans="2:6">
      <c r="B18" s="14" t="s">
        <v>46</v>
      </c>
      <c r="C18" s="34" t="s">
        <v>850</v>
      </c>
      <c r="D18" s="34" t="s">
        <v>147</v>
      </c>
      <c r="E18" s="34" t="s">
        <v>147</v>
      </c>
      <c r="F18" s="36" t="s">
        <v>850</v>
      </c>
    </row>
    <row r="20" spans="2:6">
      <c r="B20" s="17" t="s">
        <v>149</v>
      </c>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C561-5DBB-48CB-AD90-1344ED3659AA}">
  <dimension ref="B2:K12"/>
  <sheetViews>
    <sheetView showGridLines="0" workbookViewId="0">
      <selection activeCell="J4" sqref="J4:M7"/>
    </sheetView>
  </sheetViews>
  <sheetFormatPr baseColWidth="10" defaultRowHeight="15"/>
  <cols>
    <col min="2" max="3" width="14.140625" customWidth="1"/>
    <col min="4" max="4" width="16.28515625" customWidth="1"/>
    <col min="5" max="5" width="12.5703125" customWidth="1"/>
  </cols>
  <sheetData>
    <row r="2" spans="2:11" ht="15" customHeight="1">
      <c r="B2" s="192" t="s">
        <v>219</v>
      </c>
      <c r="C2" s="175"/>
      <c r="D2" s="175"/>
      <c r="E2" s="175"/>
      <c r="F2" s="175"/>
      <c r="G2" s="175"/>
      <c r="H2" s="2"/>
      <c r="I2" s="2"/>
      <c r="J2" s="2"/>
      <c r="K2" s="2"/>
    </row>
    <row r="3" spans="2:11">
      <c r="B3" s="175"/>
      <c r="C3" s="175"/>
      <c r="D3" s="175"/>
      <c r="E3" s="175"/>
      <c r="F3" s="175"/>
      <c r="G3" s="175"/>
      <c r="H3" s="2"/>
      <c r="I3" s="2"/>
      <c r="J3" s="2"/>
      <c r="K3" s="2"/>
    </row>
    <row r="4" spans="2:11">
      <c r="B4" s="2"/>
      <c r="C4" s="2"/>
      <c r="D4" s="2"/>
      <c r="E4" s="2"/>
      <c r="F4" s="2"/>
      <c r="G4" s="2"/>
      <c r="H4" s="2"/>
      <c r="I4" s="2"/>
    </row>
    <row r="5" spans="2:11">
      <c r="B5" s="2"/>
      <c r="C5" s="2"/>
      <c r="D5" s="2"/>
      <c r="E5" s="2"/>
      <c r="F5" s="2"/>
      <c r="G5" s="2"/>
      <c r="H5" s="2"/>
      <c r="I5" s="2"/>
    </row>
    <row r="6" spans="2:11" ht="36.75" customHeight="1" thickBot="1">
      <c r="B6" s="135" t="s">
        <v>0</v>
      </c>
      <c r="C6" s="135" t="s">
        <v>9</v>
      </c>
      <c r="D6" s="135" t="s">
        <v>33</v>
      </c>
      <c r="E6" s="136" t="s">
        <v>34</v>
      </c>
      <c r="F6" s="141" t="s">
        <v>217</v>
      </c>
    </row>
    <row r="7" spans="2:11" ht="15.75" thickBot="1">
      <c r="B7" s="137" t="s">
        <v>35</v>
      </c>
      <c r="C7" s="138">
        <v>110566</v>
      </c>
      <c r="D7" s="138">
        <v>94562</v>
      </c>
      <c r="E7" s="139">
        <v>16004</v>
      </c>
      <c r="F7" s="142" t="s">
        <v>213</v>
      </c>
    </row>
    <row r="8" spans="2:11" ht="15.75" thickBot="1">
      <c r="B8" s="137" t="s">
        <v>36</v>
      </c>
      <c r="C8" s="138">
        <v>8570</v>
      </c>
      <c r="D8" s="138">
        <v>7097</v>
      </c>
      <c r="E8" s="139">
        <v>1473</v>
      </c>
      <c r="F8" s="143" t="s">
        <v>213</v>
      </c>
    </row>
    <row r="9" spans="2:11" ht="15.75" thickBot="1">
      <c r="B9" s="137" t="s">
        <v>37</v>
      </c>
      <c r="C9" s="138">
        <v>59905</v>
      </c>
      <c r="D9" s="138">
        <v>49886</v>
      </c>
      <c r="E9" s="139">
        <v>10019</v>
      </c>
      <c r="F9" s="143" t="s">
        <v>213</v>
      </c>
    </row>
    <row r="10" spans="2:11">
      <c r="B10" s="140" t="s">
        <v>16</v>
      </c>
      <c r="C10" s="313">
        <v>179041</v>
      </c>
      <c r="D10" s="313">
        <v>151545</v>
      </c>
      <c r="E10" s="315">
        <v>27496</v>
      </c>
      <c r="F10" s="317" t="s">
        <v>213</v>
      </c>
    </row>
    <row r="11" spans="2:11">
      <c r="B11" s="140" t="s">
        <v>9</v>
      </c>
      <c r="C11" s="314"/>
      <c r="D11" s="314"/>
      <c r="E11" s="316"/>
      <c r="F11" s="317"/>
    </row>
    <row r="12" spans="2:11">
      <c r="B12" s="103" t="s">
        <v>218</v>
      </c>
    </row>
  </sheetData>
  <mergeCells count="4">
    <mergeCell ref="C10:C11"/>
    <mergeCell ref="D10:D11"/>
    <mergeCell ref="E10:E11"/>
    <mergeCell ref="F10:F11"/>
  </mergeCells>
  <pageMargins left="0.7" right="0.7" top="0.78740157499999996" bottom="0.78740157499999996"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BE4B8-AF45-4E31-9C12-15F80AD7FB82}">
  <dimension ref="B2:I15"/>
  <sheetViews>
    <sheetView showGridLines="0" workbookViewId="0">
      <selection activeCell="K5" sqref="K5:N8"/>
    </sheetView>
  </sheetViews>
  <sheetFormatPr baseColWidth="10" defaultRowHeight="15"/>
  <sheetData>
    <row r="2" spans="2:9">
      <c r="B2" s="220" t="s">
        <v>1453</v>
      </c>
      <c r="C2" s="220"/>
      <c r="D2" s="220"/>
      <c r="E2" s="220"/>
      <c r="F2" s="220"/>
      <c r="G2" s="220"/>
    </row>
    <row r="3" spans="2:9">
      <c r="B3" s="220"/>
      <c r="C3" s="220"/>
      <c r="D3" s="220"/>
      <c r="E3" s="220"/>
      <c r="F3" s="220"/>
      <c r="G3" s="220"/>
    </row>
    <row r="4" spans="2:9">
      <c r="B4" s="220"/>
      <c r="C4" s="220"/>
      <c r="D4" s="220"/>
      <c r="E4" s="220"/>
      <c r="F4" s="220"/>
      <c r="G4" s="220"/>
    </row>
    <row r="6" spans="2:9" ht="15.75" thickBot="1">
      <c r="B6" s="18" t="s">
        <v>38</v>
      </c>
      <c r="C6" s="7" t="s">
        <v>83</v>
      </c>
      <c r="D6" s="7" t="s">
        <v>84</v>
      </c>
      <c r="E6" s="7" t="s">
        <v>85</v>
      </c>
      <c r="F6" s="7" t="s">
        <v>86</v>
      </c>
      <c r="G6" s="7" t="s">
        <v>87</v>
      </c>
      <c r="H6" s="7" t="s">
        <v>88</v>
      </c>
      <c r="I6" s="8" t="s">
        <v>89</v>
      </c>
    </row>
    <row r="7" spans="2:9" ht="15.75" thickBot="1">
      <c r="B7" s="10" t="s">
        <v>142</v>
      </c>
      <c r="C7" s="23" t="s">
        <v>105</v>
      </c>
      <c r="D7" s="28" t="s">
        <v>147</v>
      </c>
      <c r="E7" s="23" t="s">
        <v>851</v>
      </c>
      <c r="F7" s="28" t="s">
        <v>147</v>
      </c>
      <c r="G7" s="28" t="s">
        <v>147</v>
      </c>
      <c r="H7" s="23" t="s">
        <v>852</v>
      </c>
      <c r="I7" s="12" t="s">
        <v>853</v>
      </c>
    </row>
    <row r="8" spans="2:9" ht="15.75" thickBot="1">
      <c r="B8" s="10" t="s">
        <v>143</v>
      </c>
      <c r="C8" s="23" t="s">
        <v>854</v>
      </c>
      <c r="D8" s="23" t="s">
        <v>855</v>
      </c>
      <c r="E8" s="23" t="s">
        <v>856</v>
      </c>
      <c r="F8" s="23" t="s">
        <v>857</v>
      </c>
      <c r="G8" s="23" t="s">
        <v>858</v>
      </c>
      <c r="H8" s="23" t="s">
        <v>859</v>
      </c>
      <c r="I8" s="12" t="s">
        <v>860</v>
      </c>
    </row>
    <row r="9" spans="2:9" ht="15.75" thickBot="1">
      <c r="B9" s="10" t="s">
        <v>144</v>
      </c>
      <c r="C9" s="23" t="s">
        <v>861</v>
      </c>
      <c r="D9" s="23" t="s">
        <v>862</v>
      </c>
      <c r="E9" s="23" t="s">
        <v>863</v>
      </c>
      <c r="F9" s="23" t="s">
        <v>864</v>
      </c>
      <c r="G9" s="23" t="s">
        <v>147</v>
      </c>
      <c r="H9" s="23" t="s">
        <v>865</v>
      </c>
      <c r="I9" s="12" t="s">
        <v>866</v>
      </c>
    </row>
    <row r="10" spans="2:9" ht="15.75" thickBot="1">
      <c r="B10" s="10" t="s">
        <v>145</v>
      </c>
      <c r="C10" s="23" t="s">
        <v>867</v>
      </c>
      <c r="D10" s="23" t="s">
        <v>868</v>
      </c>
      <c r="E10" s="23" t="s">
        <v>869</v>
      </c>
      <c r="F10" s="23" t="s">
        <v>870</v>
      </c>
      <c r="G10" s="23" t="s">
        <v>147</v>
      </c>
      <c r="H10" s="23" t="s">
        <v>871</v>
      </c>
      <c r="I10" s="12" t="s">
        <v>872</v>
      </c>
    </row>
    <row r="11" spans="2:9" ht="15.75" thickBot="1">
      <c r="B11" s="10" t="s">
        <v>146</v>
      </c>
      <c r="C11" s="23" t="s">
        <v>873</v>
      </c>
      <c r="D11" s="23" t="s">
        <v>874</v>
      </c>
      <c r="E11" s="23" t="s">
        <v>875</v>
      </c>
      <c r="F11" s="23" t="s">
        <v>876</v>
      </c>
      <c r="G11" s="23" t="s">
        <v>877</v>
      </c>
      <c r="H11" s="23" t="s">
        <v>878</v>
      </c>
      <c r="I11" s="12" t="s">
        <v>879</v>
      </c>
    </row>
    <row r="12" spans="2:9" ht="15.75" thickBot="1">
      <c r="B12" s="10" t="s">
        <v>148</v>
      </c>
      <c r="C12" s="23" t="s">
        <v>880</v>
      </c>
      <c r="D12" s="28" t="s">
        <v>147</v>
      </c>
      <c r="E12" s="28" t="s">
        <v>147</v>
      </c>
      <c r="F12" s="28" t="s">
        <v>147</v>
      </c>
      <c r="G12" s="28" t="s">
        <v>147</v>
      </c>
      <c r="H12" s="23" t="s">
        <v>881</v>
      </c>
      <c r="I12" s="12" t="s">
        <v>147</v>
      </c>
    </row>
    <row r="13" spans="2:9" ht="21">
      <c r="B13" s="14" t="s">
        <v>100</v>
      </c>
      <c r="C13" s="34">
        <v>44.4</v>
      </c>
      <c r="D13" s="34">
        <v>40.5</v>
      </c>
      <c r="E13" s="34">
        <v>40.200000000000003</v>
      </c>
      <c r="F13" s="34">
        <v>39.9</v>
      </c>
      <c r="G13" s="34">
        <v>45.7</v>
      </c>
      <c r="H13" s="34">
        <v>43.2</v>
      </c>
      <c r="I13" s="36">
        <v>43.7</v>
      </c>
    </row>
    <row r="15" spans="2:9">
      <c r="B15" s="17" t="s">
        <v>149</v>
      </c>
    </row>
  </sheetData>
  <pageMargins left="0.7" right="0.7" top="0.78740157499999996" bottom="0.78740157499999996"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6FCC8-6665-442B-BBA4-965969E39C58}">
  <dimension ref="B2:E15"/>
  <sheetViews>
    <sheetView showGridLines="0" workbookViewId="0">
      <selection activeCell="G5" sqref="G5:J8"/>
    </sheetView>
  </sheetViews>
  <sheetFormatPr baseColWidth="10" defaultRowHeight="15"/>
  <cols>
    <col min="3" max="3" width="20.42578125" customWidth="1"/>
    <col min="4" max="4" width="18.28515625" customWidth="1"/>
    <col min="5" max="5" width="16.28515625" customWidth="1"/>
  </cols>
  <sheetData>
    <row r="2" spans="2:5" ht="15" customHeight="1">
      <c r="B2" s="220" t="s">
        <v>1454</v>
      </c>
      <c r="C2" s="220"/>
      <c r="D2" s="220"/>
      <c r="E2" s="220"/>
    </row>
    <row r="3" spans="2:5">
      <c r="B3" s="220"/>
      <c r="C3" s="220"/>
      <c r="D3" s="220"/>
      <c r="E3" s="220"/>
    </row>
    <row r="4" spans="2:5">
      <c r="B4" s="220"/>
      <c r="C4" s="220"/>
      <c r="D4" s="220"/>
      <c r="E4" s="220"/>
    </row>
    <row r="6" spans="2:5" ht="15.75" thickBot="1">
      <c r="B6" s="7" t="s">
        <v>38</v>
      </c>
      <c r="C6" s="7" t="s">
        <v>35</v>
      </c>
      <c r="D6" s="7" t="s">
        <v>36</v>
      </c>
      <c r="E6" s="8" t="s">
        <v>37</v>
      </c>
    </row>
    <row r="7" spans="2:5" ht="15.75" thickBot="1">
      <c r="B7" s="10" t="s">
        <v>142</v>
      </c>
      <c r="C7" s="23" t="s">
        <v>882</v>
      </c>
      <c r="D7" s="23" t="s">
        <v>883</v>
      </c>
      <c r="E7" s="12" t="s">
        <v>884</v>
      </c>
    </row>
    <row r="8" spans="2:5" ht="15.75" thickBot="1">
      <c r="B8" s="10" t="s">
        <v>143</v>
      </c>
      <c r="C8" s="23" t="s">
        <v>885</v>
      </c>
      <c r="D8" s="23" t="s">
        <v>886</v>
      </c>
      <c r="E8" s="12" t="s">
        <v>887</v>
      </c>
    </row>
    <row r="9" spans="2:5" ht="15.75" thickBot="1">
      <c r="B9" s="10" t="s">
        <v>144</v>
      </c>
      <c r="C9" s="23" t="s">
        <v>888</v>
      </c>
      <c r="D9" s="23" t="s">
        <v>889</v>
      </c>
      <c r="E9" s="12" t="s">
        <v>890</v>
      </c>
    </row>
    <row r="10" spans="2:5" ht="15.75" thickBot="1">
      <c r="B10" s="10" t="s">
        <v>145</v>
      </c>
      <c r="C10" s="23" t="s">
        <v>891</v>
      </c>
      <c r="D10" s="23" t="s">
        <v>892</v>
      </c>
      <c r="E10" s="12" t="s">
        <v>893</v>
      </c>
    </row>
    <row r="11" spans="2:5" ht="15.75" thickBot="1">
      <c r="B11" s="10" t="s">
        <v>146</v>
      </c>
      <c r="C11" s="23" t="s">
        <v>894</v>
      </c>
      <c r="D11" s="23" t="s">
        <v>895</v>
      </c>
      <c r="E11" s="12" t="s">
        <v>896</v>
      </c>
    </row>
    <row r="12" spans="2:5" ht="15.75" thickBot="1">
      <c r="B12" s="10" t="s">
        <v>148</v>
      </c>
      <c r="C12" s="23" t="s">
        <v>897</v>
      </c>
      <c r="D12" s="28" t="s">
        <v>147</v>
      </c>
      <c r="E12" s="12" t="s">
        <v>898</v>
      </c>
    </row>
    <row r="13" spans="2:5" ht="21">
      <c r="B13" s="14" t="s">
        <v>100</v>
      </c>
      <c r="C13" s="34">
        <v>45.8</v>
      </c>
      <c r="D13" s="34">
        <v>35</v>
      </c>
      <c r="E13" s="36">
        <v>44.7</v>
      </c>
    </row>
    <row r="15" spans="2:5">
      <c r="B15" s="17" t="s">
        <v>149</v>
      </c>
    </row>
  </sheetData>
  <pageMargins left="0.7" right="0.7" top="0.78740157499999996" bottom="0.78740157499999996"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7BAE5-8258-472A-B92D-3EF1DAF33872}">
  <dimension ref="B2:F20"/>
  <sheetViews>
    <sheetView showGridLines="0" workbookViewId="0">
      <selection activeCell="H5" sqref="H5:K8"/>
    </sheetView>
  </sheetViews>
  <sheetFormatPr baseColWidth="10" defaultRowHeight="15"/>
  <cols>
    <col min="2" max="2" width="27.42578125" customWidth="1"/>
  </cols>
  <sheetData>
    <row r="2" spans="2:6">
      <c r="B2" t="s">
        <v>1455</v>
      </c>
    </row>
    <row r="6" spans="2:6" ht="15.75" thickBot="1">
      <c r="B6" s="7" t="s">
        <v>40</v>
      </c>
      <c r="C6" s="7" t="s">
        <v>35</v>
      </c>
      <c r="D6" s="7" t="s">
        <v>36</v>
      </c>
      <c r="E6" s="7" t="s">
        <v>37</v>
      </c>
      <c r="F6" s="8" t="s">
        <v>101</v>
      </c>
    </row>
    <row r="7" spans="2:6" ht="15.75" thickBot="1">
      <c r="B7" s="10" t="s">
        <v>151</v>
      </c>
      <c r="C7" s="23" t="s">
        <v>899</v>
      </c>
      <c r="D7" s="23" t="s">
        <v>900</v>
      </c>
      <c r="E7" s="23" t="s">
        <v>901</v>
      </c>
      <c r="F7" s="12" t="s">
        <v>902</v>
      </c>
    </row>
    <row r="8" spans="2:6">
      <c r="B8" s="345" t="s">
        <v>371</v>
      </c>
      <c r="C8" s="290" t="s">
        <v>903</v>
      </c>
      <c r="D8" s="290" t="s">
        <v>904</v>
      </c>
      <c r="E8" s="290" t="s">
        <v>905</v>
      </c>
      <c r="F8" s="343" t="s">
        <v>906</v>
      </c>
    </row>
    <row r="9" spans="2:6" ht="15.75" thickBot="1">
      <c r="B9" s="346"/>
      <c r="C9" s="292"/>
      <c r="D9" s="292"/>
      <c r="E9" s="292"/>
      <c r="F9" s="344"/>
    </row>
    <row r="10" spans="2:6" ht="15.75" thickBot="1">
      <c r="B10" s="10" t="s">
        <v>154</v>
      </c>
      <c r="C10" s="23" t="s">
        <v>907</v>
      </c>
      <c r="D10" s="23" t="s">
        <v>908</v>
      </c>
      <c r="E10" s="23" t="s">
        <v>909</v>
      </c>
      <c r="F10" s="12" t="s">
        <v>910</v>
      </c>
    </row>
    <row r="11" spans="2:6" ht="15.75" thickBot="1">
      <c r="B11" s="10" t="s">
        <v>911</v>
      </c>
      <c r="C11" s="23" t="s">
        <v>912</v>
      </c>
      <c r="D11" s="23" t="s">
        <v>780</v>
      </c>
      <c r="E11" s="23" t="s">
        <v>913</v>
      </c>
      <c r="F11" s="12" t="s">
        <v>914</v>
      </c>
    </row>
    <row r="12" spans="2:6" ht="15.75" thickBot="1">
      <c r="B12" s="10" t="s">
        <v>43</v>
      </c>
      <c r="C12" s="23" t="s">
        <v>915</v>
      </c>
      <c r="D12" s="23" t="s">
        <v>916</v>
      </c>
      <c r="E12" s="23" t="s">
        <v>917</v>
      </c>
      <c r="F12" s="12" t="s">
        <v>918</v>
      </c>
    </row>
    <row r="13" spans="2:6" ht="15.75" thickBot="1">
      <c r="B13" s="10" t="s">
        <v>44</v>
      </c>
      <c r="C13" s="23" t="s">
        <v>919</v>
      </c>
      <c r="D13" s="23" t="s">
        <v>780</v>
      </c>
      <c r="E13" s="23" t="s">
        <v>920</v>
      </c>
      <c r="F13" s="12" t="s">
        <v>921</v>
      </c>
    </row>
    <row r="14" spans="2:6" ht="15.75" thickBot="1">
      <c r="B14" s="10" t="s">
        <v>103</v>
      </c>
      <c r="C14" s="23" t="s">
        <v>922</v>
      </c>
      <c r="D14" s="23" t="s">
        <v>147</v>
      </c>
      <c r="E14" s="23" t="s">
        <v>923</v>
      </c>
      <c r="F14" s="12" t="s">
        <v>924</v>
      </c>
    </row>
    <row r="15" spans="2:6" ht="15.75" thickBot="1">
      <c r="B15" s="10" t="s">
        <v>45</v>
      </c>
      <c r="C15" s="23" t="s">
        <v>925</v>
      </c>
      <c r="D15" s="23" t="s">
        <v>147</v>
      </c>
      <c r="E15" s="23" t="s">
        <v>926</v>
      </c>
      <c r="F15" s="12" t="s">
        <v>927</v>
      </c>
    </row>
    <row r="16" spans="2:6" ht="21.75" thickBot="1">
      <c r="B16" s="10" t="s">
        <v>373</v>
      </c>
      <c r="C16" s="23" t="s">
        <v>928</v>
      </c>
      <c r="D16" s="23" t="s">
        <v>929</v>
      </c>
      <c r="E16" s="23" t="s">
        <v>930</v>
      </c>
      <c r="F16" s="12" t="s">
        <v>931</v>
      </c>
    </row>
    <row r="17" spans="2:6" ht="15.75" thickBot="1">
      <c r="B17" s="10" t="s">
        <v>197</v>
      </c>
      <c r="C17" s="23" t="s">
        <v>932</v>
      </c>
      <c r="D17" s="23" t="s">
        <v>147</v>
      </c>
      <c r="E17" s="23" t="s">
        <v>783</v>
      </c>
      <c r="F17" s="12" t="s">
        <v>933</v>
      </c>
    </row>
    <row r="18" spans="2:6">
      <c r="B18" s="14" t="s">
        <v>46</v>
      </c>
      <c r="C18" s="27" t="s">
        <v>934</v>
      </c>
      <c r="D18" s="27" t="s">
        <v>147</v>
      </c>
      <c r="E18" s="27" t="s">
        <v>780</v>
      </c>
      <c r="F18" s="16" t="s">
        <v>935</v>
      </c>
    </row>
    <row r="20" spans="2:6">
      <c r="B20" s="17" t="s">
        <v>149</v>
      </c>
    </row>
  </sheetData>
  <mergeCells count="5">
    <mergeCell ref="C8:C9"/>
    <mergeCell ref="D8:D9"/>
    <mergeCell ref="E8:E9"/>
    <mergeCell ref="F8:F9"/>
    <mergeCell ref="B8:B9"/>
  </mergeCells>
  <pageMargins left="0.7" right="0.7" top="0.78740157499999996" bottom="0.78740157499999996"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A74AD-71C4-47C3-B069-F071087508D9}">
  <dimension ref="B2:I16"/>
  <sheetViews>
    <sheetView showGridLines="0" workbookViewId="0">
      <selection activeCell="J5" sqref="J5:M8"/>
    </sheetView>
  </sheetViews>
  <sheetFormatPr baseColWidth="10" defaultRowHeight="15"/>
  <sheetData>
    <row r="2" spans="2:9">
      <c r="B2" s="220" t="s">
        <v>1456</v>
      </c>
      <c r="C2" s="220"/>
      <c r="D2" s="220"/>
      <c r="E2" s="220"/>
      <c r="F2" s="220"/>
      <c r="G2" s="220"/>
      <c r="H2" s="220"/>
      <c r="I2" s="220"/>
    </row>
    <row r="3" spans="2:9">
      <c r="B3" s="220"/>
      <c r="C3" s="220"/>
      <c r="D3" s="220"/>
      <c r="E3" s="220"/>
      <c r="F3" s="220"/>
      <c r="G3" s="220"/>
      <c r="H3" s="220"/>
      <c r="I3" s="220"/>
    </row>
    <row r="4" spans="2:9">
      <c r="B4" s="220"/>
      <c r="C4" s="220"/>
      <c r="D4" s="220"/>
      <c r="E4" s="220"/>
      <c r="F4" s="220"/>
      <c r="G4" s="220"/>
      <c r="H4" s="220"/>
      <c r="I4" s="220"/>
    </row>
    <row r="6" spans="2:9" ht="15.75" thickBot="1">
      <c r="B6" s="18" t="s">
        <v>38</v>
      </c>
      <c r="C6" s="7" t="s">
        <v>83</v>
      </c>
      <c r="D6" s="7" t="s">
        <v>84</v>
      </c>
      <c r="E6" s="7" t="s">
        <v>85</v>
      </c>
      <c r="F6" s="7" t="s">
        <v>86</v>
      </c>
      <c r="G6" s="7" t="s">
        <v>87</v>
      </c>
      <c r="H6" s="7" t="s">
        <v>88</v>
      </c>
      <c r="I6" s="8" t="s">
        <v>89</v>
      </c>
    </row>
    <row r="7" spans="2:9" ht="15.75" thickBot="1">
      <c r="B7" s="10" t="s">
        <v>142</v>
      </c>
      <c r="C7" s="23" t="s">
        <v>806</v>
      </c>
      <c r="D7" s="23" t="s">
        <v>853</v>
      </c>
      <c r="E7" s="23" t="s">
        <v>936</v>
      </c>
      <c r="F7" s="23" t="s">
        <v>937</v>
      </c>
      <c r="G7" s="28" t="s">
        <v>147</v>
      </c>
      <c r="H7" s="23" t="s">
        <v>938</v>
      </c>
      <c r="I7" s="12" t="s">
        <v>852</v>
      </c>
    </row>
    <row r="8" spans="2:9" ht="15.75" thickBot="1">
      <c r="B8" s="10" t="s">
        <v>143</v>
      </c>
      <c r="C8" s="23" t="s">
        <v>939</v>
      </c>
      <c r="D8" s="23" t="s">
        <v>940</v>
      </c>
      <c r="E8" s="23" t="s">
        <v>941</v>
      </c>
      <c r="F8" s="23" t="s">
        <v>942</v>
      </c>
      <c r="G8" s="23" t="s">
        <v>798</v>
      </c>
      <c r="H8" s="23" t="s">
        <v>943</v>
      </c>
      <c r="I8" s="12" t="s">
        <v>944</v>
      </c>
    </row>
    <row r="9" spans="2:9" ht="15.75" thickBot="1">
      <c r="B9" s="10" t="s">
        <v>144</v>
      </c>
      <c r="C9" s="23" t="s">
        <v>945</v>
      </c>
      <c r="D9" s="23" t="s">
        <v>946</v>
      </c>
      <c r="E9" s="23" t="s">
        <v>947</v>
      </c>
      <c r="F9" s="23" t="s">
        <v>948</v>
      </c>
      <c r="G9" s="23" t="s">
        <v>949</v>
      </c>
      <c r="H9" s="23" t="s">
        <v>950</v>
      </c>
      <c r="I9" s="12" t="s">
        <v>951</v>
      </c>
    </row>
    <row r="10" spans="2:9" ht="15.75" thickBot="1">
      <c r="B10" s="10" t="s">
        <v>145</v>
      </c>
      <c r="C10" s="23" t="s">
        <v>952</v>
      </c>
      <c r="D10" s="23" t="s">
        <v>953</v>
      </c>
      <c r="E10" s="23" t="s">
        <v>954</v>
      </c>
      <c r="F10" s="23" t="s">
        <v>955</v>
      </c>
      <c r="G10" s="23" t="s">
        <v>792</v>
      </c>
      <c r="H10" s="23" t="s">
        <v>956</v>
      </c>
      <c r="I10" s="12" t="s">
        <v>957</v>
      </c>
    </row>
    <row r="11" spans="2:9" ht="15.75" thickBot="1">
      <c r="B11" s="10" t="s">
        <v>146</v>
      </c>
      <c r="C11" s="23" t="s">
        <v>958</v>
      </c>
      <c r="D11" s="23" t="s">
        <v>959</v>
      </c>
      <c r="E11" s="23" t="s">
        <v>960</v>
      </c>
      <c r="F11" s="23" t="s">
        <v>961</v>
      </c>
      <c r="G11" s="23" t="s">
        <v>962</v>
      </c>
      <c r="H11" s="23" t="s">
        <v>963</v>
      </c>
      <c r="I11" s="12" t="s">
        <v>964</v>
      </c>
    </row>
    <row r="12" spans="2:9" ht="15.75" thickBot="1">
      <c r="B12" s="10" t="s">
        <v>148</v>
      </c>
      <c r="C12" s="23" t="s">
        <v>147</v>
      </c>
      <c r="D12" s="28" t="s">
        <v>147</v>
      </c>
      <c r="E12" s="28" t="s">
        <v>965</v>
      </c>
      <c r="F12" s="23" t="s">
        <v>105</v>
      </c>
      <c r="G12" s="28" t="s">
        <v>147</v>
      </c>
      <c r="H12" s="23" t="s">
        <v>966</v>
      </c>
      <c r="I12" s="40" t="s">
        <v>147</v>
      </c>
    </row>
    <row r="13" spans="2:9">
      <c r="B13" s="14" t="s">
        <v>198</v>
      </c>
      <c r="C13" s="347">
        <v>43.400914634146339</v>
      </c>
      <c r="D13" s="347">
        <v>40.205804749340366</v>
      </c>
      <c r="E13" s="347">
        <v>39.432111000991078</v>
      </c>
      <c r="F13" s="347">
        <v>40.421568627450981</v>
      </c>
      <c r="G13" s="347">
        <v>43.196969696969695</v>
      </c>
      <c r="H13" s="347">
        <v>42.125335720680397</v>
      </c>
      <c r="I13" s="349">
        <v>41.929870129870132</v>
      </c>
    </row>
    <row r="14" spans="2:9">
      <c r="B14" s="14" t="s">
        <v>199</v>
      </c>
      <c r="C14" s="348"/>
      <c r="D14" s="348"/>
      <c r="E14" s="348"/>
      <c r="F14" s="348"/>
      <c r="G14" s="348"/>
      <c r="H14" s="348"/>
      <c r="I14" s="350"/>
    </row>
    <row r="16" spans="2:9">
      <c r="B16" s="17" t="s">
        <v>149</v>
      </c>
    </row>
  </sheetData>
  <mergeCells count="7">
    <mergeCell ref="H13:H14"/>
    <mergeCell ref="I13:I14"/>
    <mergeCell ref="C13:C14"/>
    <mergeCell ref="D13:D14"/>
    <mergeCell ref="E13:E14"/>
    <mergeCell ref="F13:F14"/>
    <mergeCell ref="G13:G14"/>
  </mergeCells>
  <pageMargins left="0.7" right="0.7" top="0.78740157499999996" bottom="0.78740157499999996"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6DA3-23CD-44C5-9D8D-C4D161FF3180}">
  <dimension ref="B2:G15"/>
  <sheetViews>
    <sheetView showGridLines="0" workbookViewId="0">
      <selection activeCell="G6" sqref="G6:J9"/>
    </sheetView>
  </sheetViews>
  <sheetFormatPr baseColWidth="10" defaultRowHeight="15"/>
  <cols>
    <col min="2" max="2" width="13.42578125" customWidth="1"/>
    <col min="3" max="3" width="13.85546875" customWidth="1"/>
    <col min="4" max="4" width="13" customWidth="1"/>
    <col min="5" max="5" width="13.140625" customWidth="1"/>
  </cols>
  <sheetData>
    <row r="2" spans="2:7">
      <c r="B2" s="220" t="s">
        <v>1457</v>
      </c>
      <c r="C2" s="220"/>
      <c r="D2" s="220"/>
      <c r="E2" s="220"/>
      <c r="F2" s="220"/>
      <c r="G2" s="220"/>
    </row>
    <row r="3" spans="2:7">
      <c r="B3" s="220"/>
      <c r="C3" s="220"/>
      <c r="D3" s="220"/>
      <c r="E3" s="220"/>
      <c r="F3" s="220"/>
      <c r="G3" s="220"/>
    </row>
    <row r="4" spans="2:7">
      <c r="B4" s="220"/>
      <c r="C4" s="220"/>
      <c r="D4" s="220"/>
      <c r="E4" s="220"/>
      <c r="F4" s="220"/>
      <c r="G4" s="220"/>
    </row>
    <row r="5" spans="2:7">
      <c r="B5" s="220"/>
      <c r="C5" s="220"/>
      <c r="D5" s="220"/>
      <c r="E5" s="220"/>
      <c r="F5" s="220"/>
      <c r="G5" s="220"/>
    </row>
    <row r="6" spans="2:7" ht="15.75" thickBot="1">
      <c r="B6" s="7" t="s">
        <v>38</v>
      </c>
      <c r="C6" s="7" t="s">
        <v>35</v>
      </c>
      <c r="D6" s="7" t="s">
        <v>36</v>
      </c>
      <c r="E6" s="8" t="s">
        <v>37</v>
      </c>
    </row>
    <row r="7" spans="2:7" ht="15.75" thickBot="1">
      <c r="B7" s="10" t="s">
        <v>142</v>
      </c>
      <c r="C7" s="23" t="s">
        <v>967</v>
      </c>
      <c r="D7" s="23" t="s">
        <v>968</v>
      </c>
      <c r="E7" s="12" t="s">
        <v>969</v>
      </c>
    </row>
    <row r="8" spans="2:7" ht="15.75" thickBot="1">
      <c r="B8" s="10" t="s">
        <v>143</v>
      </c>
      <c r="C8" s="23" t="s">
        <v>970</v>
      </c>
      <c r="D8" s="23" t="s">
        <v>971</v>
      </c>
      <c r="E8" s="12" t="s">
        <v>972</v>
      </c>
    </row>
    <row r="9" spans="2:7" ht="15.75" thickBot="1">
      <c r="B9" s="10" t="s">
        <v>144</v>
      </c>
      <c r="C9" s="23" t="s">
        <v>973</v>
      </c>
      <c r="D9" s="23" t="s">
        <v>974</v>
      </c>
      <c r="E9" s="12" t="s">
        <v>975</v>
      </c>
    </row>
    <row r="10" spans="2:7" ht="15.75" thickBot="1">
      <c r="B10" s="10" t="s">
        <v>145</v>
      </c>
      <c r="C10" s="23" t="s">
        <v>976</v>
      </c>
      <c r="D10" s="23" t="s">
        <v>977</v>
      </c>
      <c r="E10" s="12" t="s">
        <v>978</v>
      </c>
    </row>
    <row r="11" spans="2:7" ht="15.75" thickBot="1">
      <c r="B11" s="10" t="s">
        <v>146</v>
      </c>
      <c r="C11" s="23" t="s">
        <v>979</v>
      </c>
      <c r="D11" s="28" t="s">
        <v>980</v>
      </c>
      <c r="E11" s="12" t="s">
        <v>981</v>
      </c>
    </row>
    <row r="12" spans="2:7" ht="15.75" thickBot="1">
      <c r="B12" s="10" t="s">
        <v>148</v>
      </c>
      <c r="C12" s="23" t="s">
        <v>982</v>
      </c>
      <c r="D12" s="28" t="s">
        <v>147</v>
      </c>
      <c r="E12" s="12" t="s">
        <v>983</v>
      </c>
    </row>
    <row r="13" spans="2:7" ht="21">
      <c r="B13" s="14" t="s">
        <v>100</v>
      </c>
      <c r="C13" s="34">
        <v>44.6</v>
      </c>
      <c r="D13" s="34">
        <v>34.799999999999997</v>
      </c>
      <c r="E13" s="36">
        <v>46.2</v>
      </c>
    </row>
    <row r="15" spans="2:7">
      <c r="B15" s="17" t="s">
        <v>149</v>
      </c>
    </row>
  </sheetData>
  <pageMargins left="0.7" right="0.7" top="0.78740157499999996" bottom="0.78740157499999996"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4490-009E-4C3F-9C36-F623D1EF2FF3}">
  <dimension ref="B1:F18"/>
  <sheetViews>
    <sheetView showGridLines="0" workbookViewId="0">
      <selection activeCell="H6" sqref="H6:K9"/>
    </sheetView>
  </sheetViews>
  <sheetFormatPr baseColWidth="10" defaultRowHeight="15"/>
  <cols>
    <col min="2" max="2" width="29.140625" customWidth="1"/>
  </cols>
  <sheetData>
    <row r="1" spans="2:6" ht="12" customHeight="1"/>
    <row r="2" spans="2:6">
      <c r="B2" t="s">
        <v>1458</v>
      </c>
    </row>
    <row r="6" spans="2:6" ht="15.75" thickBot="1">
      <c r="B6" s="7" t="s">
        <v>40</v>
      </c>
      <c r="C6" s="7" t="s">
        <v>35</v>
      </c>
      <c r="D6" s="7" t="s">
        <v>36</v>
      </c>
      <c r="E6" s="7" t="s">
        <v>37</v>
      </c>
      <c r="F6" s="8" t="s">
        <v>101</v>
      </c>
    </row>
    <row r="7" spans="2:6" ht="15.75" thickBot="1">
      <c r="B7" s="10" t="s">
        <v>41</v>
      </c>
      <c r="C7" s="23" t="s">
        <v>984</v>
      </c>
      <c r="D7" s="23" t="s">
        <v>985</v>
      </c>
      <c r="E7" s="23" t="s">
        <v>986</v>
      </c>
      <c r="F7" s="12" t="s">
        <v>987</v>
      </c>
    </row>
    <row r="8" spans="2:6" ht="24" customHeight="1" thickBot="1">
      <c r="B8" s="14" t="s">
        <v>621</v>
      </c>
      <c r="C8" s="84" t="s">
        <v>988</v>
      </c>
      <c r="D8" s="84" t="s">
        <v>989</v>
      </c>
      <c r="E8" s="84" t="s">
        <v>990</v>
      </c>
      <c r="F8" s="91" t="s">
        <v>991</v>
      </c>
    </row>
    <row r="9" spans="2:6" ht="15.75" thickBot="1">
      <c r="B9" s="180" t="s">
        <v>154</v>
      </c>
      <c r="C9" s="178" t="s">
        <v>992</v>
      </c>
      <c r="D9" s="178" t="s">
        <v>993</v>
      </c>
      <c r="E9" s="178" t="s">
        <v>994</v>
      </c>
      <c r="F9" s="179" t="s">
        <v>995</v>
      </c>
    </row>
    <row r="10" spans="2:6" ht="15.75" thickBot="1">
      <c r="B10" s="10" t="s">
        <v>911</v>
      </c>
      <c r="C10" s="23" t="s">
        <v>996</v>
      </c>
      <c r="D10" s="23" t="s">
        <v>780</v>
      </c>
      <c r="E10" s="23" t="s">
        <v>997</v>
      </c>
      <c r="F10" s="12" t="s">
        <v>998</v>
      </c>
    </row>
    <row r="11" spans="2:6" ht="20.25" customHeight="1" thickBot="1">
      <c r="B11" s="10" t="s">
        <v>373</v>
      </c>
      <c r="C11" s="23" t="s">
        <v>999</v>
      </c>
      <c r="D11" s="28" t="s">
        <v>1000</v>
      </c>
      <c r="E11" s="23" t="s">
        <v>1001</v>
      </c>
      <c r="F11" s="12" t="s">
        <v>1002</v>
      </c>
    </row>
    <row r="12" spans="2:6" ht="15.75" thickBot="1">
      <c r="B12" s="10" t="s">
        <v>44</v>
      </c>
      <c r="C12" s="23" t="s">
        <v>1003</v>
      </c>
      <c r="D12" s="23" t="s">
        <v>147</v>
      </c>
      <c r="E12" s="23" t="s">
        <v>1004</v>
      </c>
      <c r="F12" s="12" t="s">
        <v>1005</v>
      </c>
    </row>
    <row r="13" spans="2:6" ht="15.75" thickBot="1">
      <c r="B13" s="10" t="s">
        <v>43</v>
      </c>
      <c r="C13" s="23" t="s">
        <v>1006</v>
      </c>
      <c r="D13" s="28" t="s">
        <v>147</v>
      </c>
      <c r="E13" s="23" t="s">
        <v>1007</v>
      </c>
      <c r="F13" s="12" t="s">
        <v>1008</v>
      </c>
    </row>
    <row r="14" spans="2:6" ht="15.75" thickBot="1">
      <c r="B14" s="10" t="s">
        <v>45</v>
      </c>
      <c r="C14" s="23" t="s">
        <v>1009</v>
      </c>
      <c r="D14" s="28" t="s">
        <v>147</v>
      </c>
      <c r="E14" s="23" t="s">
        <v>782</v>
      </c>
      <c r="F14" s="12" t="s">
        <v>1010</v>
      </c>
    </row>
    <row r="15" spans="2:6" ht="15.75" thickBot="1">
      <c r="B15" s="10" t="s">
        <v>103</v>
      </c>
      <c r="C15" s="23" t="s">
        <v>1011</v>
      </c>
      <c r="D15" s="28" t="s">
        <v>850</v>
      </c>
      <c r="E15" s="23" t="s">
        <v>1012</v>
      </c>
      <c r="F15" s="12" t="s">
        <v>1013</v>
      </c>
    </row>
    <row r="16" spans="2:6" ht="15.75" thickBot="1">
      <c r="B16" s="10" t="s">
        <v>46</v>
      </c>
      <c r="C16" s="23" t="s">
        <v>821</v>
      </c>
      <c r="D16" s="28" t="s">
        <v>147</v>
      </c>
      <c r="E16" s="23" t="s">
        <v>147</v>
      </c>
      <c r="F16" s="12" t="s">
        <v>1014</v>
      </c>
    </row>
    <row r="17" spans="2:6" ht="15.75" thickBot="1">
      <c r="B17" s="10" t="s">
        <v>197</v>
      </c>
      <c r="C17" s="23" t="s">
        <v>359</v>
      </c>
      <c r="D17" s="28" t="s">
        <v>147</v>
      </c>
      <c r="E17" s="28" t="s">
        <v>147</v>
      </c>
      <c r="F17" s="12" t="s">
        <v>834</v>
      </c>
    </row>
    <row r="18" spans="2:6">
      <c r="B18" s="17" t="s">
        <v>149</v>
      </c>
    </row>
  </sheetData>
  <pageMargins left="0.7" right="0.7" top="0.78740157499999996" bottom="0.78740157499999996"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49227-8D64-460D-8481-883B2F7AA700}">
  <dimension ref="B2:I15"/>
  <sheetViews>
    <sheetView showGridLines="0" workbookViewId="0">
      <selection activeCell="K6" sqref="K6:N9"/>
    </sheetView>
  </sheetViews>
  <sheetFormatPr baseColWidth="10" defaultRowHeight="15"/>
  <sheetData>
    <row r="2" spans="2:9">
      <c r="B2" s="220" t="s">
        <v>1459</v>
      </c>
      <c r="C2" s="220"/>
      <c r="D2" s="220"/>
      <c r="E2" s="220"/>
      <c r="F2" s="220"/>
      <c r="G2" s="220"/>
      <c r="H2" s="220"/>
      <c r="I2" s="220"/>
    </row>
    <row r="3" spans="2:9">
      <c r="B3" s="220"/>
      <c r="C3" s="220"/>
      <c r="D3" s="220"/>
      <c r="E3" s="220"/>
      <c r="F3" s="220"/>
      <c r="G3" s="220"/>
      <c r="H3" s="220"/>
      <c r="I3" s="220"/>
    </row>
    <row r="4" spans="2:9">
      <c r="B4" s="220"/>
      <c r="C4" s="220"/>
      <c r="D4" s="220"/>
      <c r="E4" s="220"/>
      <c r="F4" s="220"/>
      <c r="G4" s="220"/>
      <c r="H4" s="220"/>
      <c r="I4" s="220"/>
    </row>
    <row r="5" spans="2:9">
      <c r="B5" s="220"/>
      <c r="C5" s="220"/>
      <c r="D5" s="220"/>
      <c r="E5" s="220"/>
      <c r="F5" s="220"/>
      <c r="G5" s="220"/>
      <c r="H5" s="220"/>
      <c r="I5" s="220"/>
    </row>
    <row r="6" spans="2:9" ht="15.75" thickBot="1">
      <c r="B6" s="18" t="s">
        <v>38</v>
      </c>
      <c r="C6" s="7" t="s">
        <v>83</v>
      </c>
      <c r="D6" s="7" t="s">
        <v>84</v>
      </c>
      <c r="E6" s="7" t="s">
        <v>85</v>
      </c>
      <c r="F6" s="7" t="s">
        <v>86</v>
      </c>
      <c r="G6" s="7" t="s">
        <v>87</v>
      </c>
      <c r="H6" s="7" t="s">
        <v>88</v>
      </c>
      <c r="I6" s="8" t="s">
        <v>89</v>
      </c>
    </row>
    <row r="7" spans="2:9" ht="15.75" thickBot="1">
      <c r="B7" s="10" t="s">
        <v>142</v>
      </c>
      <c r="C7" s="23" t="s">
        <v>1015</v>
      </c>
      <c r="D7" s="23" t="s">
        <v>1016</v>
      </c>
      <c r="E7" s="23" t="s">
        <v>1017</v>
      </c>
      <c r="F7" s="23" t="s">
        <v>1018</v>
      </c>
      <c r="G7" s="28" t="s">
        <v>1019</v>
      </c>
      <c r="H7" s="23" t="s">
        <v>1020</v>
      </c>
      <c r="I7" s="12" t="s">
        <v>1021</v>
      </c>
    </row>
    <row r="8" spans="2:9" ht="15.75" thickBot="1">
      <c r="B8" s="10" t="s">
        <v>143</v>
      </c>
      <c r="C8" s="23" t="s">
        <v>1022</v>
      </c>
      <c r="D8" s="23" t="s">
        <v>1023</v>
      </c>
      <c r="E8" s="23" t="s">
        <v>1024</v>
      </c>
      <c r="F8" s="23" t="s">
        <v>1025</v>
      </c>
      <c r="G8" s="23" t="s">
        <v>1026</v>
      </c>
      <c r="H8" s="23" t="s">
        <v>1027</v>
      </c>
      <c r="I8" s="12" t="s">
        <v>1028</v>
      </c>
    </row>
    <row r="9" spans="2:9" ht="15.75" thickBot="1">
      <c r="B9" s="10" t="s">
        <v>144</v>
      </c>
      <c r="C9" s="23" t="s">
        <v>1029</v>
      </c>
      <c r="D9" s="23" t="s">
        <v>1030</v>
      </c>
      <c r="E9" s="23" t="s">
        <v>1031</v>
      </c>
      <c r="F9" s="23" t="s">
        <v>1032</v>
      </c>
      <c r="G9" s="23" t="s">
        <v>1033</v>
      </c>
      <c r="H9" s="23" t="s">
        <v>1034</v>
      </c>
      <c r="I9" s="12" t="s">
        <v>1035</v>
      </c>
    </row>
    <row r="10" spans="2:9" ht="15.75" thickBot="1">
      <c r="B10" s="10" t="s">
        <v>145</v>
      </c>
      <c r="C10" s="23" t="s">
        <v>1036</v>
      </c>
      <c r="D10" s="23" t="s">
        <v>1037</v>
      </c>
      <c r="E10" s="23" t="s">
        <v>1038</v>
      </c>
      <c r="F10" s="23" t="s">
        <v>1039</v>
      </c>
      <c r="G10" s="23" t="s">
        <v>1033</v>
      </c>
      <c r="H10" s="23" t="s">
        <v>1040</v>
      </c>
      <c r="I10" s="12" t="s">
        <v>1041</v>
      </c>
    </row>
    <row r="11" spans="2:9" ht="15.75" thickBot="1">
      <c r="B11" s="10" t="s">
        <v>146</v>
      </c>
      <c r="C11" s="23" t="s">
        <v>1042</v>
      </c>
      <c r="D11" s="23" t="s">
        <v>1043</v>
      </c>
      <c r="E11" s="23" t="s">
        <v>1044</v>
      </c>
      <c r="F11" s="23" t="s">
        <v>1045</v>
      </c>
      <c r="G11" s="28" t="s">
        <v>147</v>
      </c>
      <c r="H11" s="23" t="s">
        <v>1046</v>
      </c>
      <c r="I11" s="12" t="s">
        <v>1047</v>
      </c>
    </row>
    <row r="12" spans="2:9" ht="15.75" thickBot="1">
      <c r="B12" s="10" t="s">
        <v>148</v>
      </c>
      <c r="C12" s="23" t="s">
        <v>367</v>
      </c>
      <c r="D12" s="28" t="s">
        <v>147</v>
      </c>
      <c r="E12" s="23" t="s">
        <v>965</v>
      </c>
      <c r="F12" s="23" t="s">
        <v>1048</v>
      </c>
      <c r="G12" s="28" t="s">
        <v>147</v>
      </c>
      <c r="H12" s="23" t="s">
        <v>1049</v>
      </c>
      <c r="I12" s="12" t="s">
        <v>965</v>
      </c>
    </row>
    <row r="13" spans="2:9">
      <c r="B13" s="14" t="s">
        <v>198</v>
      </c>
      <c r="C13" s="347">
        <v>42.34086629001883</v>
      </c>
      <c r="D13" s="347">
        <v>40.35690235690236</v>
      </c>
      <c r="E13" s="347">
        <v>39.46433041301627</v>
      </c>
      <c r="F13" s="347">
        <v>43.516129032258064</v>
      </c>
      <c r="G13" s="347">
        <v>39.458333333333336</v>
      </c>
      <c r="H13" s="347">
        <v>40.679245283018865</v>
      </c>
      <c r="I13" s="349">
        <v>41.811936936936938</v>
      </c>
    </row>
    <row r="14" spans="2:9">
      <c r="B14" s="14" t="s">
        <v>199</v>
      </c>
      <c r="C14" s="348"/>
      <c r="D14" s="348"/>
      <c r="E14" s="348"/>
      <c r="F14" s="348"/>
      <c r="G14" s="348"/>
      <c r="H14" s="348"/>
      <c r="I14" s="350"/>
    </row>
    <row r="15" spans="2:9">
      <c r="B15" s="17" t="s">
        <v>149</v>
      </c>
    </row>
  </sheetData>
  <mergeCells count="7">
    <mergeCell ref="H13:H14"/>
    <mergeCell ref="I13:I14"/>
    <mergeCell ref="C13:C14"/>
    <mergeCell ref="D13:D14"/>
    <mergeCell ref="E13:E14"/>
    <mergeCell ref="F13:F14"/>
    <mergeCell ref="G13:G14"/>
  </mergeCells>
  <pageMargins left="0.7" right="0.7" top="0.78740157499999996" bottom="0.78740157499999996"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96D16-2D3B-443A-9028-93C6E655A2BD}">
  <dimension ref="B2:G14"/>
  <sheetViews>
    <sheetView showGridLines="0" workbookViewId="0">
      <selection activeCell="G5" sqref="G5:J8"/>
    </sheetView>
  </sheetViews>
  <sheetFormatPr baseColWidth="10" defaultRowHeight="15"/>
  <cols>
    <col min="2" max="2" width="15.42578125" customWidth="1"/>
    <col min="3" max="3" width="12.85546875" customWidth="1"/>
  </cols>
  <sheetData>
    <row r="2" spans="2:7">
      <c r="B2" s="220" t="s">
        <v>1460</v>
      </c>
      <c r="C2" s="220"/>
      <c r="D2" s="220"/>
      <c r="E2" s="220"/>
      <c r="F2" s="220"/>
      <c r="G2" s="220"/>
    </row>
    <row r="3" spans="2:7">
      <c r="B3" s="220"/>
      <c r="C3" s="220"/>
      <c r="D3" s="220"/>
      <c r="E3" s="220"/>
      <c r="F3" s="220"/>
      <c r="G3" s="220"/>
    </row>
    <row r="4" spans="2:7">
      <c r="B4" s="220"/>
      <c r="C4" s="220"/>
      <c r="D4" s="220"/>
      <c r="E4" s="220"/>
      <c r="F4" s="220"/>
      <c r="G4" s="220"/>
    </row>
    <row r="5" spans="2:7">
      <c r="B5" s="220"/>
      <c r="C5" s="220"/>
      <c r="D5" s="220"/>
      <c r="E5" s="220"/>
      <c r="F5" s="220"/>
    </row>
    <row r="6" spans="2:7" ht="15.75" thickBot="1">
      <c r="B6" s="7" t="s">
        <v>38</v>
      </c>
      <c r="C6" s="7" t="s">
        <v>35</v>
      </c>
      <c r="D6" s="7" t="s">
        <v>36</v>
      </c>
      <c r="E6" s="8" t="s">
        <v>37</v>
      </c>
    </row>
    <row r="7" spans="2:7" ht="15.75" thickBot="1">
      <c r="B7" s="10" t="s">
        <v>142</v>
      </c>
      <c r="C7" s="23" t="s">
        <v>1050</v>
      </c>
      <c r="D7" s="23" t="s">
        <v>1051</v>
      </c>
      <c r="E7" s="12" t="s">
        <v>1052</v>
      </c>
    </row>
    <row r="8" spans="2:7" ht="15.75" thickBot="1">
      <c r="B8" s="10" t="s">
        <v>143</v>
      </c>
      <c r="C8" s="23" t="s">
        <v>1053</v>
      </c>
      <c r="D8" s="23" t="s">
        <v>1054</v>
      </c>
      <c r="E8" s="12" t="s">
        <v>1055</v>
      </c>
    </row>
    <row r="9" spans="2:7" ht="15.75" thickBot="1">
      <c r="B9" s="10" t="s">
        <v>144</v>
      </c>
      <c r="C9" s="23" t="s">
        <v>1056</v>
      </c>
      <c r="D9" s="23" t="s">
        <v>1057</v>
      </c>
      <c r="E9" s="12" t="s">
        <v>1058</v>
      </c>
    </row>
    <row r="10" spans="2:7" ht="15.75" thickBot="1">
      <c r="B10" s="10" t="s">
        <v>145</v>
      </c>
      <c r="C10" s="23" t="s">
        <v>1059</v>
      </c>
      <c r="D10" s="23" t="s">
        <v>1060</v>
      </c>
      <c r="E10" s="12" t="s">
        <v>1061</v>
      </c>
    </row>
    <row r="11" spans="2:7" ht="15.75" thickBot="1">
      <c r="B11" s="10" t="s">
        <v>146</v>
      </c>
      <c r="C11" s="23" t="s">
        <v>1062</v>
      </c>
      <c r="D11" s="23" t="s">
        <v>1063</v>
      </c>
      <c r="E11" s="12" t="s">
        <v>1064</v>
      </c>
    </row>
    <row r="12" spans="2:7" ht="15.75" thickBot="1">
      <c r="B12" s="10" t="s">
        <v>148</v>
      </c>
      <c r="C12" s="23" t="s">
        <v>1065</v>
      </c>
      <c r="D12" s="28" t="s">
        <v>147</v>
      </c>
      <c r="E12" s="12" t="s">
        <v>1066</v>
      </c>
    </row>
    <row r="13" spans="2:7">
      <c r="B13" s="14" t="s">
        <v>100</v>
      </c>
      <c r="C13" s="34">
        <v>45.2</v>
      </c>
      <c r="D13" s="34">
        <v>35.299999999999997</v>
      </c>
      <c r="E13" s="36">
        <v>47.3</v>
      </c>
    </row>
    <row r="14" spans="2:7">
      <c r="B14" s="17" t="s">
        <v>149</v>
      </c>
    </row>
  </sheetData>
  <pageMargins left="0.7" right="0.7" top="0.78740157499999996" bottom="0.78740157499999996"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085A2-8B51-403B-B8A6-C262C3D0B72E}">
  <dimension ref="B2:F18"/>
  <sheetViews>
    <sheetView showGridLines="0" workbookViewId="0">
      <selection activeCell="H5" sqref="H5:K8"/>
    </sheetView>
  </sheetViews>
  <sheetFormatPr baseColWidth="10" defaultRowHeight="15"/>
  <cols>
    <col min="2" max="2" width="33.7109375" customWidth="1"/>
  </cols>
  <sheetData>
    <row r="2" spans="2:6">
      <c r="B2" t="s">
        <v>1461</v>
      </c>
    </row>
    <row r="6" spans="2:6" ht="15.75" thickBot="1">
      <c r="B6" s="7" t="s">
        <v>40</v>
      </c>
      <c r="C6" s="7" t="s">
        <v>35</v>
      </c>
      <c r="D6" s="7" t="s">
        <v>36</v>
      </c>
      <c r="E6" s="7" t="s">
        <v>37</v>
      </c>
      <c r="F6" s="8" t="s">
        <v>101</v>
      </c>
    </row>
    <row r="7" spans="2:6" ht="15.75" thickBot="1">
      <c r="B7" s="10" t="s">
        <v>41</v>
      </c>
      <c r="C7" s="253" t="s">
        <v>1067</v>
      </c>
      <c r="D7" s="253" t="s">
        <v>1068</v>
      </c>
      <c r="E7" s="253" t="s">
        <v>1069</v>
      </c>
      <c r="F7" s="254" t="s">
        <v>1070</v>
      </c>
    </row>
    <row r="8" spans="2:6" ht="15.75" thickBot="1">
      <c r="B8" s="14" t="s">
        <v>674</v>
      </c>
      <c r="C8" s="255" t="s">
        <v>1071</v>
      </c>
      <c r="D8" s="255" t="s">
        <v>1072</v>
      </c>
      <c r="E8" s="255" t="s">
        <v>1073</v>
      </c>
      <c r="F8" s="256" t="s">
        <v>1074</v>
      </c>
    </row>
    <row r="9" spans="2:6" ht="15.75" thickBot="1">
      <c r="B9" s="180" t="s">
        <v>677</v>
      </c>
      <c r="C9" s="257" t="s">
        <v>1075</v>
      </c>
      <c r="D9" s="257" t="s">
        <v>1076</v>
      </c>
      <c r="E9" s="257" t="s">
        <v>1077</v>
      </c>
      <c r="F9" s="258" t="s">
        <v>1078</v>
      </c>
    </row>
    <row r="10" spans="2:6" ht="15.75" thickBot="1">
      <c r="B10" s="10" t="s">
        <v>911</v>
      </c>
      <c r="C10" s="253" t="s">
        <v>1079</v>
      </c>
      <c r="D10" s="253" t="s">
        <v>147</v>
      </c>
      <c r="E10" s="253" t="s">
        <v>1080</v>
      </c>
      <c r="F10" s="254" t="s">
        <v>1081</v>
      </c>
    </row>
    <row r="11" spans="2:6" ht="15.75" thickBot="1">
      <c r="B11" s="10" t="s">
        <v>43</v>
      </c>
      <c r="C11" s="253" t="s">
        <v>1082</v>
      </c>
      <c r="D11" s="253" t="s">
        <v>147</v>
      </c>
      <c r="E11" s="253" t="s">
        <v>1083</v>
      </c>
      <c r="F11" s="254" t="s">
        <v>1084</v>
      </c>
    </row>
    <row r="12" spans="2:6" ht="15.75" thickBot="1">
      <c r="B12" s="10" t="s">
        <v>44</v>
      </c>
      <c r="C12" s="253" t="s">
        <v>1085</v>
      </c>
      <c r="D12" s="253" t="s">
        <v>147</v>
      </c>
      <c r="E12" s="253" t="s">
        <v>1086</v>
      </c>
      <c r="F12" s="254" t="s">
        <v>1087</v>
      </c>
    </row>
    <row r="13" spans="2:6" ht="15.75" thickBot="1">
      <c r="B13" s="10" t="s">
        <v>45</v>
      </c>
      <c r="C13" s="253" t="s">
        <v>1088</v>
      </c>
      <c r="D13" s="253" t="s">
        <v>147</v>
      </c>
      <c r="E13" s="253" t="s">
        <v>850</v>
      </c>
      <c r="F13" s="254" t="s">
        <v>1089</v>
      </c>
    </row>
    <row r="14" spans="2:6" ht="21.75" thickBot="1">
      <c r="B14" s="10" t="s">
        <v>373</v>
      </c>
      <c r="C14" s="253" t="s">
        <v>1090</v>
      </c>
      <c r="D14" s="253" t="s">
        <v>1091</v>
      </c>
      <c r="E14" s="253" t="s">
        <v>1092</v>
      </c>
      <c r="F14" s="254" t="s">
        <v>1093</v>
      </c>
    </row>
    <row r="15" spans="2:6" ht="15.75" thickBot="1">
      <c r="B15" s="10" t="s">
        <v>103</v>
      </c>
      <c r="C15" s="253" t="s">
        <v>614</v>
      </c>
      <c r="D15" s="253" t="s">
        <v>147</v>
      </c>
      <c r="E15" s="253" t="s">
        <v>370</v>
      </c>
      <c r="F15" s="254" t="s">
        <v>1094</v>
      </c>
    </row>
    <row r="16" spans="2:6" ht="15.75" thickBot="1">
      <c r="B16" s="10" t="s">
        <v>1095</v>
      </c>
      <c r="C16" s="253" t="s">
        <v>1096</v>
      </c>
      <c r="D16" s="253" t="s">
        <v>147</v>
      </c>
      <c r="E16" s="253" t="s">
        <v>780</v>
      </c>
      <c r="F16" s="254" t="s">
        <v>1097</v>
      </c>
    </row>
    <row r="17" spans="2:6" ht="15.75" thickBot="1">
      <c r="B17" s="10" t="s">
        <v>46</v>
      </c>
      <c r="C17" s="253" t="s">
        <v>147</v>
      </c>
      <c r="D17" s="253" t="s">
        <v>147</v>
      </c>
      <c r="E17" s="253" t="s">
        <v>147</v>
      </c>
      <c r="F17" s="254" t="s">
        <v>147</v>
      </c>
    </row>
    <row r="18" spans="2:6">
      <c r="B18" s="17" t="s">
        <v>149</v>
      </c>
    </row>
  </sheetData>
  <pageMargins left="0.7" right="0.7" top="0.78740157499999996" bottom="0.78740157499999996"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F117B-BA87-48E1-A1E0-535213F51963}">
  <dimension ref="B2:I15"/>
  <sheetViews>
    <sheetView showGridLines="0" workbookViewId="0">
      <selection activeCell="J5" sqref="J5:M8"/>
    </sheetView>
  </sheetViews>
  <sheetFormatPr baseColWidth="10" defaultRowHeight="15"/>
  <sheetData>
    <row r="2" spans="2:9">
      <c r="B2" s="220" t="s">
        <v>1462</v>
      </c>
      <c r="C2" s="220"/>
      <c r="D2" s="220"/>
      <c r="E2" s="220"/>
      <c r="F2" s="220"/>
      <c r="G2" s="220"/>
      <c r="H2" s="220"/>
      <c r="I2" s="220"/>
    </row>
    <row r="3" spans="2:9">
      <c r="B3" s="220"/>
      <c r="C3" s="220"/>
      <c r="D3" s="220"/>
      <c r="E3" s="220"/>
      <c r="F3" s="220"/>
      <c r="G3" s="220"/>
      <c r="H3" s="220"/>
      <c r="I3" s="220"/>
    </row>
    <row r="4" spans="2:9">
      <c r="B4" s="220"/>
      <c r="C4" s="220"/>
      <c r="D4" s="220"/>
      <c r="E4" s="220"/>
      <c r="F4" s="220"/>
      <c r="G4" s="220"/>
      <c r="H4" s="220"/>
      <c r="I4" s="220"/>
    </row>
    <row r="6" spans="2:9" ht="15.75" thickBot="1">
      <c r="B6" s="18" t="s">
        <v>38</v>
      </c>
      <c r="C6" s="7" t="s">
        <v>83</v>
      </c>
      <c r="D6" s="7" t="s">
        <v>84</v>
      </c>
      <c r="E6" s="7" t="s">
        <v>85</v>
      </c>
      <c r="F6" s="7" t="s">
        <v>86</v>
      </c>
      <c r="G6" s="7" t="s">
        <v>87</v>
      </c>
      <c r="H6" s="7" t="s">
        <v>88</v>
      </c>
      <c r="I6" s="8" t="s">
        <v>89</v>
      </c>
    </row>
    <row r="7" spans="2:9" ht="15.75" thickBot="1">
      <c r="B7" s="10" t="s">
        <v>200</v>
      </c>
      <c r="C7" s="23" t="s">
        <v>662</v>
      </c>
      <c r="D7" s="28" t="s">
        <v>147</v>
      </c>
      <c r="E7" s="23" t="s">
        <v>843</v>
      </c>
      <c r="F7" s="23" t="s">
        <v>1098</v>
      </c>
      <c r="G7" s="23" t="s">
        <v>147</v>
      </c>
      <c r="H7" s="23" t="s">
        <v>1099</v>
      </c>
      <c r="I7" s="12" t="s">
        <v>662</v>
      </c>
    </row>
    <row r="8" spans="2:9" ht="15.75" thickBot="1">
      <c r="B8" s="10" t="s">
        <v>143</v>
      </c>
      <c r="C8" s="23" t="s">
        <v>1100</v>
      </c>
      <c r="D8" s="23" t="s">
        <v>1101</v>
      </c>
      <c r="E8" s="23" t="s">
        <v>1102</v>
      </c>
      <c r="F8" s="23" t="s">
        <v>742</v>
      </c>
      <c r="G8" s="23" t="s">
        <v>1103</v>
      </c>
      <c r="H8" s="23" t="s">
        <v>1104</v>
      </c>
      <c r="I8" s="12" t="s">
        <v>1105</v>
      </c>
    </row>
    <row r="9" spans="2:9" ht="15.75" thickBot="1">
      <c r="B9" s="10" t="s">
        <v>144</v>
      </c>
      <c r="C9" s="23" t="s">
        <v>1106</v>
      </c>
      <c r="D9" s="23" t="s">
        <v>1107</v>
      </c>
      <c r="E9" s="23" t="s">
        <v>1108</v>
      </c>
      <c r="F9" s="23" t="s">
        <v>1109</v>
      </c>
      <c r="G9" s="23" t="s">
        <v>1110</v>
      </c>
      <c r="H9" s="23" t="s">
        <v>1111</v>
      </c>
      <c r="I9" s="12" t="s">
        <v>1112</v>
      </c>
    </row>
    <row r="10" spans="2:9" ht="15.75" thickBot="1">
      <c r="B10" s="10" t="s">
        <v>145</v>
      </c>
      <c r="C10" s="23" t="s">
        <v>1113</v>
      </c>
      <c r="D10" s="23" t="s">
        <v>1114</v>
      </c>
      <c r="E10" s="23" t="s">
        <v>1115</v>
      </c>
      <c r="F10" s="23" t="s">
        <v>759</v>
      </c>
      <c r="G10" s="23" t="s">
        <v>1116</v>
      </c>
      <c r="H10" s="23" t="s">
        <v>1117</v>
      </c>
      <c r="I10" s="12" t="s">
        <v>1118</v>
      </c>
    </row>
    <row r="11" spans="2:9" ht="15.75" thickBot="1">
      <c r="B11" s="10" t="s">
        <v>146</v>
      </c>
      <c r="C11" s="23" t="s">
        <v>1119</v>
      </c>
      <c r="D11" s="23" t="s">
        <v>1120</v>
      </c>
      <c r="E11" s="23" t="s">
        <v>1121</v>
      </c>
      <c r="F11" s="23" t="s">
        <v>1122</v>
      </c>
      <c r="G11" s="23" t="s">
        <v>1123</v>
      </c>
      <c r="H11" s="23" t="s">
        <v>1124</v>
      </c>
      <c r="I11" s="12" t="s">
        <v>1125</v>
      </c>
    </row>
    <row r="12" spans="2:9" ht="15.75" thickBot="1">
      <c r="B12" s="10" t="s">
        <v>148</v>
      </c>
      <c r="C12" s="23" t="s">
        <v>1018</v>
      </c>
      <c r="D12" s="28" t="s">
        <v>147</v>
      </c>
      <c r="E12" s="23" t="s">
        <v>843</v>
      </c>
      <c r="F12" s="23" t="s">
        <v>1126</v>
      </c>
      <c r="G12" s="28" t="s">
        <v>147</v>
      </c>
      <c r="H12" s="23" t="s">
        <v>1127</v>
      </c>
      <c r="I12" s="40" t="s">
        <v>147</v>
      </c>
    </row>
    <row r="13" spans="2:9">
      <c r="B13" s="14" t="s">
        <v>198</v>
      </c>
      <c r="C13" s="347">
        <v>42.512315270935957</v>
      </c>
      <c r="D13" s="347">
        <v>39.436090225563909</v>
      </c>
      <c r="E13" s="347">
        <v>40.956043956043956</v>
      </c>
      <c r="F13" s="347">
        <v>41.230215827338128</v>
      </c>
      <c r="G13" s="347">
        <v>42.065217391304351</v>
      </c>
      <c r="H13" s="347">
        <v>41.859122401847578</v>
      </c>
      <c r="I13" s="349">
        <v>41.41988950276243</v>
      </c>
    </row>
    <row r="14" spans="2:9">
      <c r="B14" s="14" t="s">
        <v>199</v>
      </c>
      <c r="C14" s="348"/>
      <c r="D14" s="348"/>
      <c r="E14" s="348"/>
      <c r="F14" s="348"/>
      <c r="G14" s="348"/>
      <c r="H14" s="348"/>
      <c r="I14" s="350"/>
    </row>
    <row r="15" spans="2:9">
      <c r="B15" s="17" t="s">
        <v>149</v>
      </c>
    </row>
  </sheetData>
  <mergeCells count="7">
    <mergeCell ref="H13:H14"/>
    <mergeCell ref="I13:I14"/>
    <mergeCell ref="C13:C14"/>
    <mergeCell ref="D13:D14"/>
    <mergeCell ref="E13:E14"/>
    <mergeCell ref="F13:F14"/>
    <mergeCell ref="G13:G14"/>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848B1-4B75-4EE3-A68C-2DEFCCE96EC6}">
  <dimension ref="B2:M17"/>
  <sheetViews>
    <sheetView showGridLines="0" workbookViewId="0">
      <selection activeCell="J4" sqref="J4:M7"/>
    </sheetView>
  </sheetViews>
  <sheetFormatPr baseColWidth="10" defaultRowHeight="15"/>
  <cols>
    <col min="2" max="2" width="13.5703125" customWidth="1"/>
    <col min="3" max="3" width="13" customWidth="1"/>
    <col min="4" max="4" width="13.85546875" customWidth="1"/>
  </cols>
  <sheetData>
    <row r="2" spans="2:13" ht="15" customHeight="1">
      <c r="B2" s="192" t="s">
        <v>259</v>
      </c>
      <c r="C2" s="175"/>
      <c r="D2" s="175"/>
      <c r="E2" s="175"/>
      <c r="F2" s="175"/>
      <c r="G2" s="175"/>
      <c r="H2" s="3"/>
      <c r="I2" s="3"/>
      <c r="J2" s="3"/>
      <c r="K2" s="3"/>
      <c r="L2" s="3"/>
      <c r="M2" s="3"/>
    </row>
    <row r="3" spans="2:13">
      <c r="B3" s="175"/>
      <c r="C3" s="175"/>
      <c r="D3" s="175"/>
      <c r="E3" s="175"/>
      <c r="F3" s="175"/>
      <c r="G3" s="175"/>
      <c r="H3" s="3"/>
      <c r="I3" s="3"/>
      <c r="J3" s="3"/>
      <c r="K3" s="3"/>
      <c r="L3" s="3"/>
      <c r="M3" s="3"/>
    </row>
    <row r="4" spans="2:13">
      <c r="G4" s="3"/>
      <c r="H4" s="3"/>
      <c r="I4" s="3"/>
    </row>
    <row r="5" spans="2:13">
      <c r="G5" s="3"/>
      <c r="H5" s="3"/>
      <c r="I5" s="3"/>
    </row>
    <row r="6" spans="2:13" ht="15.75" thickBot="1">
      <c r="B6" s="150" t="s">
        <v>38</v>
      </c>
      <c r="C6" s="151" t="s">
        <v>35</v>
      </c>
      <c r="D6" s="151" t="s">
        <v>36</v>
      </c>
      <c r="E6" s="152" t="s">
        <v>37</v>
      </c>
      <c r="F6" s="3"/>
    </row>
    <row r="7" spans="2:13" ht="15.75" thickBot="1">
      <c r="B7" s="153" t="s">
        <v>220</v>
      </c>
      <c r="C7" s="145" t="s">
        <v>221</v>
      </c>
      <c r="D7" s="145" t="s">
        <v>222</v>
      </c>
      <c r="E7" s="147" t="s">
        <v>223</v>
      </c>
      <c r="F7" s="3"/>
    </row>
    <row r="8" spans="2:13" ht="15.75" thickBot="1">
      <c r="B8" s="154" t="s">
        <v>224</v>
      </c>
      <c r="C8" s="146" t="s">
        <v>225</v>
      </c>
      <c r="D8" s="146" t="s">
        <v>226</v>
      </c>
      <c r="E8" s="148" t="s">
        <v>227</v>
      </c>
    </row>
    <row r="9" spans="2:13" ht="15.75" thickBot="1">
      <c r="B9" s="155" t="s">
        <v>228</v>
      </c>
      <c r="C9" s="146" t="s">
        <v>229</v>
      </c>
      <c r="D9" s="146" t="s">
        <v>230</v>
      </c>
      <c r="E9" s="148" t="s">
        <v>231</v>
      </c>
    </row>
    <row r="10" spans="2:13" ht="15.75" thickBot="1">
      <c r="B10" s="154" t="s">
        <v>232</v>
      </c>
      <c r="C10" s="146" t="s">
        <v>233</v>
      </c>
      <c r="D10" s="146" t="s">
        <v>234</v>
      </c>
      <c r="E10" s="148" t="s">
        <v>235</v>
      </c>
    </row>
    <row r="11" spans="2:13" ht="15.75" thickBot="1">
      <c r="B11" s="154" t="s">
        <v>236</v>
      </c>
      <c r="C11" s="146" t="s">
        <v>237</v>
      </c>
      <c r="D11" s="146" t="s">
        <v>238</v>
      </c>
      <c r="E11" s="148" t="s">
        <v>239</v>
      </c>
    </row>
    <row r="12" spans="2:13" ht="15.75" thickBot="1">
      <c r="B12" s="154" t="s">
        <v>240</v>
      </c>
      <c r="C12" s="146" t="s">
        <v>241</v>
      </c>
      <c r="D12" s="146" t="s">
        <v>242</v>
      </c>
      <c r="E12" s="148" t="s">
        <v>243</v>
      </c>
    </row>
    <row r="13" spans="2:13" ht="15.75" thickBot="1">
      <c r="B13" s="154" t="s">
        <v>244</v>
      </c>
      <c r="C13" s="146" t="s">
        <v>245</v>
      </c>
      <c r="D13" s="146" t="s">
        <v>246</v>
      </c>
      <c r="E13" s="148" t="s">
        <v>247</v>
      </c>
    </row>
    <row r="14" spans="2:13" ht="15.75" thickBot="1">
      <c r="B14" s="154" t="s">
        <v>248</v>
      </c>
      <c r="C14" s="146" t="s">
        <v>249</v>
      </c>
      <c r="D14" s="146" t="s">
        <v>250</v>
      </c>
      <c r="E14" s="148" t="s">
        <v>251</v>
      </c>
    </row>
    <row r="15" spans="2:13" ht="15.75" thickBot="1">
      <c r="B15" s="154" t="s">
        <v>252</v>
      </c>
      <c r="C15" s="146" t="s">
        <v>253</v>
      </c>
      <c r="D15" s="146" t="s">
        <v>147</v>
      </c>
      <c r="E15" s="148" t="s">
        <v>254</v>
      </c>
    </row>
    <row r="16" spans="2:13">
      <c r="B16" s="156" t="s">
        <v>255</v>
      </c>
      <c r="C16" s="149" t="s">
        <v>256</v>
      </c>
      <c r="D16" s="149" t="s">
        <v>147</v>
      </c>
      <c r="E16" s="104" t="s">
        <v>257</v>
      </c>
    </row>
    <row r="17" spans="2:2">
      <c r="B17" s="103" t="s">
        <v>258</v>
      </c>
    </row>
  </sheetData>
  <pageMargins left="0.7" right="0.7" top="0.78740157499999996" bottom="0.78740157499999996"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2FA31-5E46-4DAD-A208-2C62B512450F}">
  <dimension ref="B2:G14"/>
  <sheetViews>
    <sheetView showGridLines="0" workbookViewId="0">
      <selection activeCell="G5" sqref="G5:J8"/>
    </sheetView>
  </sheetViews>
  <sheetFormatPr baseColWidth="10" defaultRowHeight="15"/>
  <cols>
    <col min="2" max="2" width="16.85546875" customWidth="1"/>
    <col min="3" max="3" width="14" customWidth="1"/>
    <col min="4" max="4" width="12.7109375" customWidth="1"/>
    <col min="5" max="5" width="12.28515625" customWidth="1"/>
  </cols>
  <sheetData>
    <row r="2" spans="2:7">
      <c r="B2" s="220" t="s">
        <v>1463</v>
      </c>
      <c r="C2" s="220"/>
      <c r="D2" s="220"/>
      <c r="E2" s="220"/>
      <c r="F2" s="220"/>
      <c r="G2" s="220"/>
    </row>
    <row r="3" spans="2:7">
      <c r="B3" s="220"/>
      <c r="C3" s="220"/>
      <c r="D3" s="220"/>
      <c r="E3" s="220"/>
      <c r="F3" s="220"/>
      <c r="G3" s="220"/>
    </row>
    <row r="4" spans="2:7">
      <c r="B4" s="220"/>
      <c r="C4" s="220"/>
      <c r="D4" s="220"/>
      <c r="E4" s="220"/>
      <c r="F4" s="220"/>
      <c r="G4" s="220"/>
    </row>
    <row r="5" spans="2:7">
      <c r="B5" s="220"/>
      <c r="C5" s="220"/>
      <c r="D5" s="220"/>
      <c r="E5" s="220"/>
      <c r="F5" s="220"/>
    </row>
    <row r="6" spans="2:7" ht="15.75" thickBot="1">
      <c r="B6" s="7" t="s">
        <v>38</v>
      </c>
      <c r="C6" s="7" t="s">
        <v>35</v>
      </c>
      <c r="D6" s="7" t="s">
        <v>36</v>
      </c>
      <c r="E6" s="8" t="s">
        <v>37</v>
      </c>
    </row>
    <row r="7" spans="2:7" ht="15.75" thickBot="1">
      <c r="B7" s="10" t="s">
        <v>200</v>
      </c>
      <c r="C7" s="23" t="s">
        <v>1128</v>
      </c>
      <c r="D7" s="23" t="s">
        <v>1129</v>
      </c>
      <c r="E7" s="12" t="s">
        <v>1130</v>
      </c>
    </row>
    <row r="8" spans="2:7" ht="15.75" thickBot="1">
      <c r="B8" s="10" t="s">
        <v>143</v>
      </c>
      <c r="C8" s="23" t="s">
        <v>1131</v>
      </c>
      <c r="D8" s="23" t="s">
        <v>1132</v>
      </c>
      <c r="E8" s="12" t="s">
        <v>1133</v>
      </c>
    </row>
    <row r="9" spans="2:7" ht="15.75" thickBot="1">
      <c r="B9" s="10" t="s">
        <v>144</v>
      </c>
      <c r="C9" s="23" t="s">
        <v>1134</v>
      </c>
      <c r="D9" s="23" t="s">
        <v>1135</v>
      </c>
      <c r="E9" s="12" t="s">
        <v>1136</v>
      </c>
    </row>
    <row r="10" spans="2:7" ht="15.75" thickBot="1">
      <c r="B10" s="10" t="s">
        <v>145</v>
      </c>
      <c r="C10" s="23" t="s">
        <v>1137</v>
      </c>
      <c r="D10" s="23" t="s">
        <v>1138</v>
      </c>
      <c r="E10" s="12" t="s">
        <v>1139</v>
      </c>
    </row>
    <row r="11" spans="2:7" ht="15.75" thickBot="1">
      <c r="B11" s="10" t="s">
        <v>146</v>
      </c>
      <c r="C11" s="23" t="s">
        <v>1140</v>
      </c>
      <c r="D11" s="28" t="s">
        <v>895</v>
      </c>
      <c r="E11" s="12" t="s">
        <v>1141</v>
      </c>
    </row>
    <row r="12" spans="2:7" ht="15.75" thickBot="1">
      <c r="B12" s="10" t="s">
        <v>148</v>
      </c>
      <c r="C12" s="23" t="s">
        <v>1142</v>
      </c>
      <c r="D12" s="28" t="s">
        <v>147</v>
      </c>
      <c r="E12" s="12" t="s">
        <v>1143</v>
      </c>
    </row>
    <row r="13" spans="2:7">
      <c r="B13" s="14" t="s">
        <v>100</v>
      </c>
      <c r="C13" s="34">
        <v>43.8</v>
      </c>
      <c r="D13" s="34">
        <v>35.1</v>
      </c>
      <c r="E13" s="36">
        <v>44.4</v>
      </c>
    </row>
    <row r="14" spans="2:7">
      <c r="B14" s="17" t="s">
        <v>149</v>
      </c>
    </row>
  </sheetData>
  <pageMargins left="0.7" right="0.7" top="0.78740157499999996" bottom="0.78740157499999996"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0D205-E6DC-4621-A1EE-9989ABF77980}">
  <dimension ref="B2:F18"/>
  <sheetViews>
    <sheetView showGridLines="0" workbookViewId="0">
      <selection activeCell="H5" sqref="H5:K8"/>
    </sheetView>
  </sheetViews>
  <sheetFormatPr baseColWidth="10" defaultRowHeight="15"/>
  <cols>
    <col min="2" max="2" width="29.140625" customWidth="1"/>
  </cols>
  <sheetData>
    <row r="2" spans="2:6">
      <c r="B2" s="220" t="s">
        <v>1464</v>
      </c>
      <c r="C2" s="220"/>
      <c r="D2" s="220"/>
      <c r="E2" s="220"/>
      <c r="F2" s="220"/>
    </row>
    <row r="3" spans="2:6">
      <c r="B3" s="220"/>
      <c r="C3" s="220"/>
      <c r="D3" s="220"/>
      <c r="E3" s="220"/>
      <c r="F3" s="220"/>
    </row>
    <row r="4" spans="2:6">
      <c r="B4" s="220"/>
      <c r="C4" s="220"/>
      <c r="D4" s="220"/>
      <c r="E4" s="220"/>
      <c r="F4" s="220"/>
    </row>
    <row r="5" spans="2:6">
      <c r="B5" s="220"/>
      <c r="C5" s="220"/>
      <c r="D5" s="220"/>
      <c r="E5" s="220"/>
      <c r="F5" s="220"/>
    </row>
    <row r="6" spans="2:6" ht="15.75" thickBot="1">
      <c r="B6" s="7" t="s">
        <v>40</v>
      </c>
      <c r="C6" s="7" t="s">
        <v>35</v>
      </c>
      <c r="D6" s="7" t="s">
        <v>36</v>
      </c>
      <c r="E6" s="7" t="s">
        <v>37</v>
      </c>
      <c r="F6" s="8" t="s">
        <v>101</v>
      </c>
    </row>
    <row r="7" spans="2:6" ht="15.75" thickBot="1">
      <c r="B7" s="10" t="s">
        <v>41</v>
      </c>
      <c r="C7" s="23" t="s">
        <v>1144</v>
      </c>
      <c r="D7" s="23" t="s">
        <v>1145</v>
      </c>
      <c r="E7" s="23" t="s">
        <v>1146</v>
      </c>
      <c r="F7" s="12" t="s">
        <v>1147</v>
      </c>
    </row>
    <row r="8" spans="2:6" ht="21">
      <c r="B8" s="14" t="s">
        <v>674</v>
      </c>
      <c r="C8" s="84" t="s">
        <v>1148</v>
      </c>
      <c r="D8" s="84" t="s">
        <v>1149</v>
      </c>
      <c r="E8" s="84" t="s">
        <v>1150</v>
      </c>
      <c r="F8" s="91" t="s">
        <v>1151</v>
      </c>
    </row>
    <row r="9" spans="2:6" ht="15.75" thickBot="1">
      <c r="B9" s="10" t="s">
        <v>677</v>
      </c>
      <c r="C9" s="85" t="s">
        <v>1152</v>
      </c>
      <c r="D9" s="85" t="s">
        <v>1153</v>
      </c>
      <c r="E9" s="85" t="s">
        <v>1154</v>
      </c>
      <c r="F9" s="92" t="s">
        <v>1155</v>
      </c>
    </row>
    <row r="10" spans="2:6" ht="15.75" thickBot="1">
      <c r="B10" s="10" t="s">
        <v>911</v>
      </c>
      <c r="C10" s="23" t="s">
        <v>1156</v>
      </c>
      <c r="D10" s="23" t="s">
        <v>850</v>
      </c>
      <c r="E10" s="23" t="s">
        <v>1157</v>
      </c>
      <c r="F10" s="12" t="s">
        <v>1158</v>
      </c>
    </row>
    <row r="11" spans="2:6" ht="15.75" thickBot="1">
      <c r="B11" s="10" t="s">
        <v>43</v>
      </c>
      <c r="C11" s="23" t="s">
        <v>1159</v>
      </c>
      <c r="D11" s="23" t="s">
        <v>916</v>
      </c>
      <c r="E11" s="23" t="s">
        <v>1160</v>
      </c>
      <c r="F11" s="12" t="s">
        <v>1005</v>
      </c>
    </row>
    <row r="12" spans="2:6" ht="21.75" thickBot="1">
      <c r="B12" s="10" t="s">
        <v>373</v>
      </c>
      <c r="C12" s="23" t="s">
        <v>1161</v>
      </c>
      <c r="D12" s="23" t="s">
        <v>1162</v>
      </c>
      <c r="E12" s="23" t="s">
        <v>1163</v>
      </c>
      <c r="F12" s="12" t="s">
        <v>1164</v>
      </c>
    </row>
    <row r="13" spans="2:6" ht="15.75" thickBot="1">
      <c r="B13" s="10" t="s">
        <v>44</v>
      </c>
      <c r="C13" s="23" t="s">
        <v>1165</v>
      </c>
      <c r="D13" s="23" t="s">
        <v>850</v>
      </c>
      <c r="E13" s="23" t="s">
        <v>1166</v>
      </c>
      <c r="F13" s="12" t="s">
        <v>1167</v>
      </c>
    </row>
    <row r="14" spans="2:6" ht="15.75" thickBot="1">
      <c r="B14" s="10" t="s">
        <v>45</v>
      </c>
      <c r="C14" s="23" t="s">
        <v>1168</v>
      </c>
      <c r="D14" s="23" t="s">
        <v>147</v>
      </c>
      <c r="E14" s="23" t="s">
        <v>1169</v>
      </c>
      <c r="F14" s="12" t="s">
        <v>1170</v>
      </c>
    </row>
    <row r="15" spans="2:6" ht="15.75" thickBot="1">
      <c r="B15" s="10" t="s">
        <v>1095</v>
      </c>
      <c r="C15" s="23" t="s">
        <v>1171</v>
      </c>
      <c r="D15" s="23" t="s">
        <v>147</v>
      </c>
      <c r="E15" s="23" t="s">
        <v>1049</v>
      </c>
      <c r="F15" s="12" t="s">
        <v>1172</v>
      </c>
    </row>
    <row r="16" spans="2:6" ht="15.75" thickBot="1">
      <c r="B16" s="10" t="s">
        <v>103</v>
      </c>
      <c r="C16" s="23" t="s">
        <v>1173</v>
      </c>
      <c r="D16" s="23" t="s">
        <v>147</v>
      </c>
      <c r="E16" s="23" t="s">
        <v>849</v>
      </c>
      <c r="F16" s="12" t="s">
        <v>1174</v>
      </c>
    </row>
    <row r="17" spans="2:6" ht="15.75" thickBot="1">
      <c r="B17" s="10" t="s">
        <v>46</v>
      </c>
      <c r="C17" s="23" t="s">
        <v>1169</v>
      </c>
      <c r="D17" s="23" t="s">
        <v>147</v>
      </c>
      <c r="E17" s="23" t="s">
        <v>147</v>
      </c>
      <c r="F17" s="12" t="s">
        <v>359</v>
      </c>
    </row>
    <row r="18" spans="2:6">
      <c r="B18" s="17" t="s">
        <v>149</v>
      </c>
    </row>
  </sheetData>
  <pageMargins left="0.7" right="0.7" top="0.78740157499999996" bottom="0.78740157499999996"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8D2E6-EC92-43C0-A2F1-60B9D0FEB902}">
  <dimension ref="B2:I15"/>
  <sheetViews>
    <sheetView showGridLines="0" workbookViewId="0">
      <selection activeCell="J5" sqref="J5:M8"/>
    </sheetView>
  </sheetViews>
  <sheetFormatPr baseColWidth="10" defaultRowHeight="15"/>
  <sheetData>
    <row r="2" spans="2:9">
      <c r="B2" s="220" t="s">
        <v>1465</v>
      </c>
      <c r="C2" s="220"/>
      <c r="D2" s="220"/>
      <c r="E2" s="220"/>
      <c r="F2" s="220"/>
      <c r="G2" s="220"/>
      <c r="H2" s="220"/>
      <c r="I2" s="220"/>
    </row>
    <row r="3" spans="2:9">
      <c r="B3" s="220"/>
      <c r="C3" s="220"/>
      <c r="D3" s="220"/>
      <c r="E3" s="220"/>
      <c r="F3" s="220"/>
      <c r="G3" s="220"/>
      <c r="H3" s="220"/>
      <c r="I3" s="220"/>
    </row>
    <row r="4" spans="2:9">
      <c r="B4" s="220"/>
      <c r="C4" s="220"/>
      <c r="D4" s="220"/>
      <c r="E4" s="220"/>
      <c r="F4" s="220"/>
      <c r="G4" s="220"/>
      <c r="H4" s="220"/>
      <c r="I4" s="220"/>
    </row>
    <row r="6" spans="2:9" ht="15.75" thickBot="1">
      <c r="B6" s="18" t="s">
        <v>38</v>
      </c>
      <c r="C6" s="7" t="s">
        <v>83</v>
      </c>
      <c r="D6" s="7" t="s">
        <v>84</v>
      </c>
      <c r="E6" s="7" t="s">
        <v>85</v>
      </c>
      <c r="F6" s="7" t="s">
        <v>86</v>
      </c>
      <c r="G6" s="7" t="s">
        <v>87</v>
      </c>
      <c r="H6" s="7" t="s">
        <v>88</v>
      </c>
      <c r="I6" s="8" t="s">
        <v>89</v>
      </c>
    </row>
    <row r="7" spans="2:9" ht="15.75" thickBot="1">
      <c r="B7" s="10" t="s">
        <v>200</v>
      </c>
      <c r="C7" s="28" t="s">
        <v>1175</v>
      </c>
      <c r="D7" s="28" t="s">
        <v>147</v>
      </c>
      <c r="E7" s="28" t="s">
        <v>1176</v>
      </c>
      <c r="F7" s="28" t="s">
        <v>579</v>
      </c>
      <c r="G7" s="28" t="s">
        <v>147</v>
      </c>
      <c r="H7" s="28" t="s">
        <v>1177</v>
      </c>
      <c r="I7" s="40" t="s">
        <v>1178</v>
      </c>
    </row>
    <row r="8" spans="2:9" ht="15.75" thickBot="1">
      <c r="B8" s="10" t="s">
        <v>143</v>
      </c>
      <c r="C8" s="28" t="s">
        <v>1179</v>
      </c>
      <c r="D8" s="28" t="s">
        <v>1180</v>
      </c>
      <c r="E8" s="28" t="s">
        <v>1181</v>
      </c>
      <c r="F8" s="28" t="s">
        <v>1182</v>
      </c>
      <c r="G8" s="28" t="s">
        <v>147</v>
      </c>
      <c r="H8" s="28" t="s">
        <v>1183</v>
      </c>
      <c r="I8" s="40" t="s">
        <v>1184</v>
      </c>
    </row>
    <row r="9" spans="2:9" ht="15.75" thickBot="1">
      <c r="B9" s="10" t="s">
        <v>144</v>
      </c>
      <c r="C9" s="28" t="s">
        <v>1185</v>
      </c>
      <c r="D9" s="28" t="s">
        <v>1186</v>
      </c>
      <c r="E9" s="28" t="s">
        <v>1187</v>
      </c>
      <c r="F9" s="28" t="s">
        <v>1188</v>
      </c>
      <c r="G9" s="28" t="s">
        <v>1189</v>
      </c>
      <c r="H9" s="28" t="s">
        <v>1190</v>
      </c>
      <c r="I9" s="40" t="s">
        <v>1191</v>
      </c>
    </row>
    <row r="10" spans="2:9" ht="15.75" thickBot="1">
      <c r="B10" s="10" t="s">
        <v>145</v>
      </c>
      <c r="C10" s="28" t="s">
        <v>1192</v>
      </c>
      <c r="D10" s="28" t="s">
        <v>1193</v>
      </c>
      <c r="E10" s="28" t="s">
        <v>1194</v>
      </c>
      <c r="F10" s="28" t="s">
        <v>1195</v>
      </c>
      <c r="G10" s="28" t="s">
        <v>1196</v>
      </c>
      <c r="H10" s="28" t="s">
        <v>1197</v>
      </c>
      <c r="I10" s="40" t="s">
        <v>1198</v>
      </c>
    </row>
    <row r="11" spans="2:9" ht="15.75" thickBot="1">
      <c r="B11" s="10" t="s">
        <v>146</v>
      </c>
      <c r="C11" s="28" t="s">
        <v>1199</v>
      </c>
      <c r="D11" s="28" t="s">
        <v>1200</v>
      </c>
      <c r="E11" s="28" t="s">
        <v>1201</v>
      </c>
      <c r="F11" s="28" t="s">
        <v>1202</v>
      </c>
      <c r="G11" s="28" t="s">
        <v>147</v>
      </c>
      <c r="H11" s="28" t="s">
        <v>1203</v>
      </c>
      <c r="I11" s="40" t="s">
        <v>1204</v>
      </c>
    </row>
    <row r="12" spans="2:9" ht="15.75" thickBot="1">
      <c r="B12" s="10" t="s">
        <v>148</v>
      </c>
      <c r="C12" s="28" t="s">
        <v>1205</v>
      </c>
      <c r="D12" s="28" t="s">
        <v>147</v>
      </c>
      <c r="E12" s="28" t="s">
        <v>147</v>
      </c>
      <c r="F12" s="28" t="s">
        <v>147</v>
      </c>
      <c r="G12" s="28" t="s">
        <v>147</v>
      </c>
      <c r="H12" s="28" t="s">
        <v>1206</v>
      </c>
      <c r="I12" s="40" t="s">
        <v>147</v>
      </c>
    </row>
    <row r="13" spans="2:9">
      <c r="B13" s="14" t="s">
        <v>198</v>
      </c>
      <c r="C13" s="347">
        <v>43.453023255813953</v>
      </c>
      <c r="D13" s="347">
        <v>40.277777777777779</v>
      </c>
      <c r="E13" s="347">
        <v>38.043137254901964</v>
      </c>
      <c r="F13" s="347">
        <v>40.660714285714285</v>
      </c>
      <c r="G13" s="347">
        <v>43.727272727272727</v>
      </c>
      <c r="H13" s="347">
        <v>41.227642276422763</v>
      </c>
      <c r="I13" s="349">
        <v>41.944444444444443</v>
      </c>
    </row>
    <row r="14" spans="2:9">
      <c r="B14" s="14" t="s">
        <v>199</v>
      </c>
      <c r="C14" s="348"/>
      <c r="D14" s="348"/>
      <c r="E14" s="348"/>
      <c r="F14" s="348"/>
      <c r="G14" s="348"/>
      <c r="H14" s="348"/>
      <c r="I14" s="350"/>
    </row>
    <row r="15" spans="2:9">
      <c r="B15" s="17" t="s">
        <v>149</v>
      </c>
    </row>
  </sheetData>
  <mergeCells count="7">
    <mergeCell ref="H13:H14"/>
    <mergeCell ref="I13:I14"/>
    <mergeCell ref="C13:C14"/>
    <mergeCell ref="D13:D14"/>
    <mergeCell ref="E13:E14"/>
    <mergeCell ref="F13:F14"/>
    <mergeCell ref="G13:G14"/>
  </mergeCells>
  <pageMargins left="0.7" right="0.7" top="0.78740157499999996" bottom="0.78740157499999996"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E9702-20F9-4E99-9FCA-AED95C44E3E2}">
  <dimension ref="B2:G14"/>
  <sheetViews>
    <sheetView showGridLines="0" workbookViewId="0">
      <selection activeCell="G5" sqref="G5:J8"/>
    </sheetView>
  </sheetViews>
  <sheetFormatPr baseColWidth="10" defaultRowHeight="15"/>
  <sheetData>
    <row r="2" spans="2:7">
      <c r="B2" s="220" t="s">
        <v>1466</v>
      </c>
      <c r="C2" s="220"/>
      <c r="D2" s="220"/>
      <c r="E2" s="220"/>
      <c r="F2" s="220"/>
      <c r="G2" s="220"/>
    </row>
    <row r="3" spans="2:7">
      <c r="B3" s="220"/>
      <c r="C3" s="220"/>
      <c r="D3" s="220"/>
      <c r="E3" s="220"/>
      <c r="F3" s="220"/>
      <c r="G3" s="220"/>
    </row>
    <row r="4" spans="2:7">
      <c r="B4" s="220"/>
      <c r="C4" s="220"/>
      <c r="D4" s="220"/>
      <c r="E4" s="220"/>
      <c r="F4" s="220"/>
      <c r="G4" s="220"/>
    </row>
    <row r="5" spans="2:7">
      <c r="B5" s="220"/>
      <c r="C5" s="220"/>
      <c r="D5" s="220"/>
      <c r="E5" s="220"/>
      <c r="F5" s="220"/>
    </row>
    <row r="6" spans="2:7" ht="15.75" thickBot="1">
      <c r="B6" s="7" t="s">
        <v>38</v>
      </c>
      <c r="C6" s="7" t="s">
        <v>35</v>
      </c>
      <c r="D6" s="7" t="s">
        <v>36</v>
      </c>
      <c r="E6" s="8" t="s">
        <v>37</v>
      </c>
    </row>
    <row r="7" spans="2:7" ht="15.75" thickBot="1">
      <c r="B7" s="10" t="s">
        <v>200</v>
      </c>
      <c r="C7" s="23" t="s">
        <v>1207</v>
      </c>
      <c r="D7" s="23" t="s">
        <v>1208</v>
      </c>
      <c r="E7" s="12" t="s">
        <v>1209</v>
      </c>
    </row>
    <row r="8" spans="2:7" ht="15.75" thickBot="1">
      <c r="B8" s="10" t="s">
        <v>143</v>
      </c>
      <c r="C8" s="23" t="s">
        <v>1210</v>
      </c>
      <c r="D8" s="23" t="s">
        <v>1211</v>
      </c>
      <c r="E8" s="12" t="s">
        <v>1212</v>
      </c>
    </row>
    <row r="9" spans="2:7" ht="15.75" thickBot="1">
      <c r="B9" s="10" t="s">
        <v>144</v>
      </c>
      <c r="C9" s="23" t="s">
        <v>1213</v>
      </c>
      <c r="D9" s="23" t="s">
        <v>1214</v>
      </c>
      <c r="E9" s="12" t="s">
        <v>1215</v>
      </c>
    </row>
    <row r="10" spans="2:7" ht="15.75" thickBot="1">
      <c r="B10" s="10" t="s">
        <v>145</v>
      </c>
      <c r="C10" s="23" t="s">
        <v>1216</v>
      </c>
      <c r="D10" s="23" t="s">
        <v>1217</v>
      </c>
      <c r="E10" s="12" t="s">
        <v>1218</v>
      </c>
    </row>
    <row r="11" spans="2:7" ht="15.75" thickBot="1">
      <c r="B11" s="10" t="s">
        <v>146</v>
      </c>
      <c r="C11" s="23" t="s">
        <v>1219</v>
      </c>
      <c r="D11" s="23" t="s">
        <v>1220</v>
      </c>
      <c r="E11" s="12" t="s">
        <v>1221</v>
      </c>
    </row>
    <row r="12" spans="2:7" ht="15.75" thickBot="1">
      <c r="B12" s="10" t="s">
        <v>148</v>
      </c>
      <c r="C12" s="23" t="s">
        <v>1222</v>
      </c>
      <c r="D12" s="28" t="s">
        <v>147</v>
      </c>
      <c r="E12" s="12" t="s">
        <v>1223</v>
      </c>
    </row>
    <row r="13" spans="2:7" ht="21">
      <c r="B13" s="14" t="s">
        <v>100</v>
      </c>
      <c r="C13" s="34">
        <v>44.4</v>
      </c>
      <c r="D13" s="34">
        <v>34.4</v>
      </c>
      <c r="E13" s="36">
        <v>45.6</v>
      </c>
    </row>
    <row r="14" spans="2:7">
      <c r="B14" s="17" t="s">
        <v>149</v>
      </c>
    </row>
  </sheetData>
  <pageMargins left="0.7" right="0.7" top="0.78740157499999996" bottom="0.78740157499999996"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51CD6-84EA-45E1-9249-6B1628E5E749}">
  <dimension ref="B2:F18"/>
  <sheetViews>
    <sheetView showGridLines="0" workbookViewId="0">
      <selection activeCell="H6" sqref="H6:K9"/>
    </sheetView>
  </sheetViews>
  <sheetFormatPr baseColWidth="10" defaultRowHeight="15"/>
  <cols>
    <col min="2" max="2" width="27.7109375" customWidth="1"/>
  </cols>
  <sheetData>
    <row r="2" spans="2:6">
      <c r="B2" s="220" t="s">
        <v>1467</v>
      </c>
      <c r="C2" s="220"/>
      <c r="D2" s="220"/>
      <c r="E2" s="220"/>
      <c r="F2" s="220"/>
    </row>
    <row r="3" spans="2:6">
      <c r="B3" s="220"/>
      <c r="C3" s="220"/>
      <c r="D3" s="220"/>
      <c r="E3" s="220"/>
      <c r="F3" s="220"/>
    </row>
    <row r="4" spans="2:6">
      <c r="B4" s="220"/>
      <c r="C4" s="220"/>
      <c r="D4" s="220"/>
      <c r="E4" s="220"/>
      <c r="F4" s="220"/>
    </row>
    <row r="5" spans="2:6">
      <c r="B5" s="220"/>
      <c r="C5" s="220"/>
      <c r="D5" s="220"/>
      <c r="E5" s="220"/>
      <c r="F5" s="220"/>
    </row>
    <row r="6" spans="2:6" ht="15.75" thickBot="1">
      <c r="B6" s="7" t="s">
        <v>40</v>
      </c>
      <c r="C6" s="7" t="s">
        <v>35</v>
      </c>
      <c r="D6" s="7" t="s">
        <v>36</v>
      </c>
      <c r="E6" s="7" t="s">
        <v>37</v>
      </c>
      <c r="F6" s="8" t="s">
        <v>101</v>
      </c>
    </row>
    <row r="7" spans="2:6" ht="15.75" thickBot="1">
      <c r="B7" s="10" t="s">
        <v>41</v>
      </c>
      <c r="C7" s="253" t="s">
        <v>1224</v>
      </c>
      <c r="D7" s="253" t="s">
        <v>1225</v>
      </c>
      <c r="E7" s="253" t="s">
        <v>1226</v>
      </c>
      <c r="F7" s="254" t="s">
        <v>1227</v>
      </c>
    </row>
    <row r="8" spans="2:6" ht="21">
      <c r="B8" s="14" t="s">
        <v>621</v>
      </c>
      <c r="C8" s="255" t="s">
        <v>1228</v>
      </c>
      <c r="D8" s="255" t="s">
        <v>1229</v>
      </c>
      <c r="E8" s="255" t="s">
        <v>1230</v>
      </c>
      <c r="F8" s="256" t="s">
        <v>1231</v>
      </c>
    </row>
    <row r="9" spans="2:6" ht="15.75" thickBot="1">
      <c r="B9" s="10" t="s">
        <v>154</v>
      </c>
      <c r="C9" s="259" t="s">
        <v>1232</v>
      </c>
      <c r="D9" s="259" t="s">
        <v>1233</v>
      </c>
      <c r="E9" s="259" t="s">
        <v>1234</v>
      </c>
      <c r="F9" s="260" t="s">
        <v>1235</v>
      </c>
    </row>
    <row r="10" spans="2:6" ht="15.75" thickBot="1">
      <c r="B10" s="10" t="s">
        <v>911</v>
      </c>
      <c r="C10" s="253" t="s">
        <v>1236</v>
      </c>
      <c r="D10" s="253" t="s">
        <v>1237</v>
      </c>
      <c r="E10" s="253" t="s">
        <v>1238</v>
      </c>
      <c r="F10" s="254" t="s">
        <v>1239</v>
      </c>
    </row>
    <row r="11" spans="2:6" ht="15.75" thickBot="1">
      <c r="B11" s="10" t="s">
        <v>43</v>
      </c>
      <c r="C11" s="253" t="s">
        <v>1240</v>
      </c>
      <c r="D11" s="253" t="s">
        <v>147</v>
      </c>
      <c r="E11" s="253" t="s">
        <v>1241</v>
      </c>
      <c r="F11" s="254" t="s">
        <v>1242</v>
      </c>
    </row>
    <row r="12" spans="2:6" ht="21.75" thickBot="1">
      <c r="B12" s="10" t="s">
        <v>373</v>
      </c>
      <c r="C12" s="253" t="s">
        <v>1243</v>
      </c>
      <c r="D12" s="253" t="s">
        <v>1244</v>
      </c>
      <c r="E12" s="253" t="s">
        <v>1245</v>
      </c>
      <c r="F12" s="254" t="s">
        <v>1246</v>
      </c>
    </row>
    <row r="13" spans="2:6" ht="15.75" thickBot="1">
      <c r="B13" s="10" t="s">
        <v>44</v>
      </c>
      <c r="C13" s="253" t="s">
        <v>1247</v>
      </c>
      <c r="D13" s="253" t="s">
        <v>147</v>
      </c>
      <c r="E13" s="253" t="s">
        <v>1248</v>
      </c>
      <c r="F13" s="254" t="s">
        <v>1249</v>
      </c>
    </row>
    <row r="14" spans="2:6" ht="15.75" thickBot="1">
      <c r="B14" s="10" t="s">
        <v>45</v>
      </c>
      <c r="C14" s="253" t="s">
        <v>1250</v>
      </c>
      <c r="D14" s="253" t="s">
        <v>147</v>
      </c>
      <c r="E14" s="253" t="s">
        <v>1251</v>
      </c>
      <c r="F14" s="254" t="s">
        <v>1252</v>
      </c>
    </row>
    <row r="15" spans="2:6" ht="15.75" thickBot="1">
      <c r="B15" s="10" t="s">
        <v>103</v>
      </c>
      <c r="C15" s="253" t="s">
        <v>1253</v>
      </c>
      <c r="D15" s="253" t="s">
        <v>1254</v>
      </c>
      <c r="E15" s="253" t="s">
        <v>1255</v>
      </c>
      <c r="F15" s="254" t="s">
        <v>1256</v>
      </c>
    </row>
    <row r="16" spans="2:6" ht="15.75" thickBot="1">
      <c r="B16" s="10" t="s">
        <v>197</v>
      </c>
      <c r="C16" s="253" t="s">
        <v>1257</v>
      </c>
      <c r="D16" s="253" t="s">
        <v>147</v>
      </c>
      <c r="E16" s="253" t="s">
        <v>147</v>
      </c>
      <c r="F16" s="254" t="s">
        <v>1258</v>
      </c>
    </row>
    <row r="17" spans="2:6" ht="15.75" thickBot="1">
      <c r="B17" s="10" t="s">
        <v>46</v>
      </c>
      <c r="C17" s="253" t="s">
        <v>1205</v>
      </c>
      <c r="D17" s="253" t="s">
        <v>147</v>
      </c>
      <c r="E17" s="253" t="s">
        <v>147</v>
      </c>
      <c r="F17" s="254" t="s">
        <v>1251</v>
      </c>
    </row>
    <row r="18" spans="2:6">
      <c r="B18" s="17" t="s">
        <v>149</v>
      </c>
    </row>
  </sheetData>
  <pageMargins left="0.7" right="0.7" top="0.78740157499999996" bottom="0.78740157499999996"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021EF-FD86-4267-917A-1DF88E7BA379}">
  <dimension ref="B2:I16"/>
  <sheetViews>
    <sheetView showGridLines="0" workbookViewId="0">
      <selection activeCell="K5" sqref="K5:N8"/>
    </sheetView>
  </sheetViews>
  <sheetFormatPr baseColWidth="10" defaultRowHeight="15"/>
  <sheetData>
    <row r="2" spans="2:9">
      <c r="B2" s="220" t="s">
        <v>1468</v>
      </c>
      <c r="C2" s="220"/>
      <c r="D2" s="220"/>
      <c r="E2" s="220"/>
      <c r="F2" s="220"/>
      <c r="G2" s="220"/>
      <c r="H2" s="220"/>
      <c r="I2" s="220"/>
    </row>
    <row r="3" spans="2:9">
      <c r="B3" s="220"/>
      <c r="C3" s="220"/>
      <c r="D3" s="220"/>
      <c r="E3" s="220"/>
      <c r="F3" s="220"/>
      <c r="G3" s="220"/>
      <c r="H3" s="220"/>
      <c r="I3" s="220"/>
    </row>
    <row r="4" spans="2:9">
      <c r="B4" s="220"/>
      <c r="C4" s="220"/>
      <c r="D4" s="220"/>
      <c r="E4" s="220"/>
      <c r="F4" s="220"/>
      <c r="G4" s="220"/>
      <c r="H4" s="220"/>
      <c r="I4" s="220"/>
    </row>
    <row r="6" spans="2:9">
      <c r="B6" s="76" t="s">
        <v>106</v>
      </c>
      <c r="C6" s="329" t="s">
        <v>83</v>
      </c>
      <c r="D6" s="329" t="s">
        <v>84</v>
      </c>
      <c r="E6" s="329" t="s">
        <v>85</v>
      </c>
      <c r="F6" s="329" t="s">
        <v>86</v>
      </c>
      <c r="G6" s="329" t="s">
        <v>87</v>
      </c>
      <c r="H6" s="329" t="s">
        <v>88</v>
      </c>
      <c r="I6" s="331" t="s">
        <v>89</v>
      </c>
    </row>
    <row r="7" spans="2:9" ht="15.75" thickBot="1">
      <c r="B7" s="18" t="s">
        <v>107</v>
      </c>
      <c r="C7" s="330"/>
      <c r="D7" s="330"/>
      <c r="E7" s="330"/>
      <c r="F7" s="330"/>
      <c r="G7" s="330"/>
      <c r="H7" s="330"/>
      <c r="I7" s="332"/>
    </row>
    <row r="8" spans="2:9" ht="15.75" thickBot="1">
      <c r="B8" s="10" t="s">
        <v>200</v>
      </c>
      <c r="C8" s="23" t="s">
        <v>1259</v>
      </c>
      <c r="D8" s="28" t="s">
        <v>147</v>
      </c>
      <c r="E8" s="23" t="s">
        <v>1260</v>
      </c>
      <c r="F8" s="23" t="s">
        <v>572</v>
      </c>
      <c r="G8" s="28" t="s">
        <v>147</v>
      </c>
      <c r="H8" s="23" t="s">
        <v>1261</v>
      </c>
      <c r="I8" s="12" t="s">
        <v>1262</v>
      </c>
    </row>
    <row r="9" spans="2:9" ht="15.75" thickBot="1">
      <c r="B9" s="10" t="s">
        <v>143</v>
      </c>
      <c r="C9" s="23" t="s">
        <v>1263</v>
      </c>
      <c r="D9" s="23" t="s">
        <v>1264</v>
      </c>
      <c r="E9" s="23" t="s">
        <v>1265</v>
      </c>
      <c r="F9" s="23" t="s">
        <v>1266</v>
      </c>
      <c r="G9" s="28" t="s">
        <v>147</v>
      </c>
      <c r="H9" s="23" t="s">
        <v>1267</v>
      </c>
      <c r="I9" s="12" t="s">
        <v>1268</v>
      </c>
    </row>
    <row r="10" spans="2:9" ht="15.75" thickBot="1">
      <c r="B10" s="10" t="s">
        <v>144</v>
      </c>
      <c r="C10" s="23" t="s">
        <v>1269</v>
      </c>
      <c r="D10" s="23" t="s">
        <v>1270</v>
      </c>
      <c r="E10" s="23" t="s">
        <v>1271</v>
      </c>
      <c r="F10" s="23" t="s">
        <v>1272</v>
      </c>
      <c r="G10" s="28" t="s">
        <v>147</v>
      </c>
      <c r="H10" s="23" t="s">
        <v>1273</v>
      </c>
      <c r="I10" s="12" t="s">
        <v>1274</v>
      </c>
    </row>
    <row r="11" spans="2:9" ht="15.75" thickBot="1">
      <c r="B11" s="10" t="s">
        <v>145</v>
      </c>
      <c r="C11" s="23" t="s">
        <v>1275</v>
      </c>
      <c r="D11" s="23" t="s">
        <v>1276</v>
      </c>
      <c r="E11" s="23" t="s">
        <v>1277</v>
      </c>
      <c r="F11" s="23" t="s">
        <v>1278</v>
      </c>
      <c r="G11" s="28" t="s">
        <v>147</v>
      </c>
      <c r="H11" s="23" t="s">
        <v>1279</v>
      </c>
      <c r="I11" s="12" t="s">
        <v>1280</v>
      </c>
    </row>
    <row r="12" spans="2:9" ht="15.75" thickBot="1">
      <c r="B12" s="10" t="s">
        <v>146</v>
      </c>
      <c r="C12" s="23" t="s">
        <v>1281</v>
      </c>
      <c r="D12" s="23" t="s">
        <v>1282</v>
      </c>
      <c r="E12" s="23" t="s">
        <v>1283</v>
      </c>
      <c r="F12" s="23" t="s">
        <v>1284</v>
      </c>
      <c r="G12" s="28" t="s">
        <v>147</v>
      </c>
      <c r="H12" s="23" t="s">
        <v>1285</v>
      </c>
      <c r="I12" s="12" t="s">
        <v>1286</v>
      </c>
    </row>
    <row r="13" spans="2:9" ht="15.75" thickBot="1">
      <c r="B13" s="10" t="s">
        <v>148</v>
      </c>
      <c r="C13" s="23" t="s">
        <v>147</v>
      </c>
      <c r="D13" s="28" t="s">
        <v>147</v>
      </c>
      <c r="E13" s="28" t="s">
        <v>1287</v>
      </c>
      <c r="F13" s="23" t="s">
        <v>568</v>
      </c>
      <c r="G13" s="28" t="s">
        <v>147</v>
      </c>
      <c r="H13" s="23" t="s">
        <v>1288</v>
      </c>
      <c r="I13" s="40" t="s">
        <v>147</v>
      </c>
    </row>
    <row r="14" spans="2:9">
      <c r="B14" s="14" t="s">
        <v>198</v>
      </c>
      <c r="C14" s="347">
        <v>44.703826955074874</v>
      </c>
      <c r="D14" s="347">
        <v>42.509803921568626</v>
      </c>
      <c r="E14" s="347">
        <v>40.325842696629216</v>
      </c>
      <c r="F14" s="347">
        <v>43.324137931034485</v>
      </c>
      <c r="G14" s="347">
        <v>53.3</v>
      </c>
      <c r="H14" s="347">
        <v>41.055725971370144</v>
      </c>
      <c r="I14" s="349">
        <v>43.336170212765957</v>
      </c>
    </row>
    <row r="15" spans="2:9" ht="18" customHeight="1">
      <c r="B15" s="14" t="s">
        <v>199</v>
      </c>
      <c r="C15" s="348"/>
      <c r="D15" s="348"/>
      <c r="E15" s="348"/>
      <c r="F15" s="348"/>
      <c r="G15" s="348"/>
      <c r="H15" s="348"/>
      <c r="I15" s="350"/>
    </row>
    <row r="16" spans="2:9">
      <c r="B16" s="17" t="s">
        <v>149</v>
      </c>
    </row>
  </sheetData>
  <mergeCells count="14">
    <mergeCell ref="H6:H7"/>
    <mergeCell ref="I6:I7"/>
    <mergeCell ref="C14:C15"/>
    <mergeCell ref="D14:D15"/>
    <mergeCell ref="E14:E15"/>
    <mergeCell ref="F14:F15"/>
    <mergeCell ref="G14:G15"/>
    <mergeCell ref="H14:H15"/>
    <mergeCell ref="I14:I15"/>
    <mergeCell ref="C6:C7"/>
    <mergeCell ref="D6:D7"/>
    <mergeCell ref="E6:E7"/>
    <mergeCell ref="F6:F7"/>
    <mergeCell ref="G6:G7"/>
  </mergeCells>
  <pageMargins left="0.7" right="0.7" top="0.78740157499999996" bottom="0.78740157499999996"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C567C-6F14-46F6-931B-AE9FD3BFB5F1}">
  <dimension ref="B2:G14"/>
  <sheetViews>
    <sheetView showGridLines="0" workbookViewId="0">
      <selection activeCell="G5" sqref="G5:J8"/>
    </sheetView>
  </sheetViews>
  <sheetFormatPr baseColWidth="10" defaultRowHeight="15"/>
  <cols>
    <col min="2" max="2" width="23" customWidth="1"/>
  </cols>
  <sheetData>
    <row r="2" spans="2:7">
      <c r="B2" s="220" t="s">
        <v>1469</v>
      </c>
      <c r="C2" s="220"/>
      <c r="D2" s="220"/>
      <c r="E2" s="220"/>
      <c r="F2" s="220"/>
      <c r="G2" s="220"/>
    </row>
    <row r="3" spans="2:7">
      <c r="B3" s="220"/>
      <c r="C3" s="220"/>
      <c r="D3" s="220"/>
      <c r="E3" s="220"/>
      <c r="F3" s="220"/>
      <c r="G3" s="220"/>
    </row>
    <row r="4" spans="2:7">
      <c r="B4" s="220"/>
      <c r="C4" s="220"/>
      <c r="D4" s="220"/>
      <c r="E4" s="220"/>
      <c r="F4" s="220"/>
      <c r="G4" s="220"/>
    </row>
    <row r="6" spans="2:7" ht="15.75" thickBot="1">
      <c r="B6" s="7" t="s">
        <v>38</v>
      </c>
      <c r="C6" s="7" t="s">
        <v>35</v>
      </c>
      <c r="D6" s="7" t="s">
        <v>36</v>
      </c>
      <c r="E6" s="8" t="s">
        <v>37</v>
      </c>
    </row>
    <row r="7" spans="2:7" ht="15.75" thickBot="1">
      <c r="B7" s="10" t="s">
        <v>200</v>
      </c>
      <c r="C7" s="23" t="s">
        <v>1289</v>
      </c>
      <c r="D7" s="23" t="s">
        <v>1290</v>
      </c>
      <c r="E7" s="12" t="s">
        <v>1291</v>
      </c>
    </row>
    <row r="8" spans="2:7" ht="15.75" thickBot="1">
      <c r="B8" s="10" t="s">
        <v>143</v>
      </c>
      <c r="C8" s="23" t="s">
        <v>1292</v>
      </c>
      <c r="D8" s="23" t="s">
        <v>1293</v>
      </c>
      <c r="E8" s="12" t="s">
        <v>1294</v>
      </c>
    </row>
    <row r="9" spans="2:7" ht="15.75" thickBot="1">
      <c r="B9" s="10" t="s">
        <v>144</v>
      </c>
      <c r="C9" s="23" t="s">
        <v>1295</v>
      </c>
      <c r="D9" s="23" t="s">
        <v>1296</v>
      </c>
      <c r="E9" s="12" t="s">
        <v>1297</v>
      </c>
    </row>
    <row r="10" spans="2:7" ht="15.75" thickBot="1">
      <c r="B10" s="10" t="s">
        <v>145</v>
      </c>
      <c r="C10" s="23" t="s">
        <v>1298</v>
      </c>
      <c r="D10" s="23" t="s">
        <v>1299</v>
      </c>
      <c r="E10" s="12" t="s">
        <v>1300</v>
      </c>
    </row>
    <row r="11" spans="2:7" ht="15.75" thickBot="1">
      <c r="B11" s="10" t="s">
        <v>146</v>
      </c>
      <c r="C11" s="23" t="s">
        <v>1301</v>
      </c>
      <c r="D11" s="23" t="s">
        <v>1302</v>
      </c>
      <c r="E11" s="12" t="s">
        <v>1303</v>
      </c>
    </row>
    <row r="12" spans="2:7" ht="15.75" thickBot="1">
      <c r="B12" s="10" t="s">
        <v>148</v>
      </c>
      <c r="C12" s="23" t="s">
        <v>1304</v>
      </c>
      <c r="D12" s="28" t="s">
        <v>147</v>
      </c>
      <c r="E12" s="12" t="s">
        <v>1305</v>
      </c>
    </row>
    <row r="13" spans="2:7">
      <c r="B13" s="14" t="s">
        <v>100</v>
      </c>
      <c r="C13" s="34">
        <v>45.2</v>
      </c>
      <c r="D13" s="34">
        <v>38.6</v>
      </c>
      <c r="E13" s="36">
        <v>46</v>
      </c>
    </row>
    <row r="14" spans="2:7">
      <c r="B14" s="17" t="s">
        <v>149</v>
      </c>
    </row>
  </sheetData>
  <pageMargins left="0.7" right="0.7" top="0.78740157499999996" bottom="0.78740157499999996"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DE694-5592-40EE-B2CA-017536A1A8D9}">
  <dimension ref="B2:F19"/>
  <sheetViews>
    <sheetView showGridLines="0" workbookViewId="0">
      <selection activeCell="H6" sqref="H6:K9"/>
    </sheetView>
  </sheetViews>
  <sheetFormatPr baseColWidth="10" defaultRowHeight="15"/>
  <cols>
    <col min="2" max="2" width="26.140625" customWidth="1"/>
  </cols>
  <sheetData>
    <row r="2" spans="2:6">
      <c r="B2" s="220" t="s">
        <v>1470</v>
      </c>
      <c r="C2" s="220"/>
      <c r="D2" s="220"/>
      <c r="E2" s="220"/>
      <c r="F2" s="220"/>
    </row>
    <row r="3" spans="2:6">
      <c r="B3" s="220"/>
      <c r="C3" s="220"/>
      <c r="D3" s="220"/>
      <c r="E3" s="220"/>
      <c r="F3" s="220"/>
    </row>
    <row r="4" spans="2:6">
      <c r="B4" s="220"/>
      <c r="C4" s="220"/>
      <c r="D4" s="220"/>
      <c r="E4" s="220"/>
      <c r="F4" s="220"/>
    </row>
    <row r="5" spans="2:6">
      <c r="B5" s="220"/>
      <c r="C5" s="220"/>
      <c r="D5" s="220"/>
      <c r="E5" s="220"/>
      <c r="F5" s="220"/>
    </row>
    <row r="6" spans="2:6" ht="15.75" thickBot="1">
      <c r="B6" s="7" t="s">
        <v>40</v>
      </c>
      <c r="C6" s="7" t="s">
        <v>35</v>
      </c>
      <c r="D6" s="7" t="s">
        <v>36</v>
      </c>
      <c r="E6" s="7" t="s">
        <v>37</v>
      </c>
      <c r="F6" s="8" t="s">
        <v>101</v>
      </c>
    </row>
    <row r="7" spans="2:6" ht="15.75" thickBot="1">
      <c r="B7" s="10" t="s">
        <v>151</v>
      </c>
      <c r="C7" s="253" t="s">
        <v>1306</v>
      </c>
      <c r="D7" s="253" t="s">
        <v>1307</v>
      </c>
      <c r="E7" s="253" t="s">
        <v>1308</v>
      </c>
      <c r="F7" s="254" t="s">
        <v>1309</v>
      </c>
    </row>
    <row r="8" spans="2:6">
      <c r="B8" s="14" t="s">
        <v>757</v>
      </c>
      <c r="C8" s="255"/>
      <c r="D8" s="255"/>
      <c r="E8" s="255"/>
      <c r="F8" s="256"/>
    </row>
    <row r="9" spans="2:6" ht="15.75" thickBot="1">
      <c r="B9" s="10" t="s">
        <v>153</v>
      </c>
      <c r="C9" s="259" t="s">
        <v>1310</v>
      </c>
      <c r="D9" s="259" t="s">
        <v>1311</v>
      </c>
      <c r="E9" s="259" t="s">
        <v>1312</v>
      </c>
      <c r="F9" s="260" t="s">
        <v>1313</v>
      </c>
    </row>
    <row r="10" spans="2:6" ht="15.75" thickBot="1">
      <c r="B10" s="10" t="s">
        <v>154</v>
      </c>
      <c r="C10" s="253" t="s">
        <v>1314</v>
      </c>
      <c r="D10" s="253" t="s">
        <v>1315</v>
      </c>
      <c r="E10" s="253" t="s">
        <v>1316</v>
      </c>
      <c r="F10" s="254" t="s">
        <v>1317</v>
      </c>
    </row>
    <row r="11" spans="2:6" ht="21.75" thickBot="1">
      <c r="B11" s="10" t="s">
        <v>373</v>
      </c>
      <c r="C11" s="253" t="s">
        <v>1318</v>
      </c>
      <c r="D11" s="253" t="s">
        <v>147</v>
      </c>
      <c r="E11" s="253" t="s">
        <v>1319</v>
      </c>
      <c r="F11" s="254" t="s">
        <v>1320</v>
      </c>
    </row>
    <row r="12" spans="2:6" ht="21.75" thickBot="1">
      <c r="B12" s="10" t="s">
        <v>44</v>
      </c>
      <c r="C12" s="253" t="s">
        <v>1321</v>
      </c>
      <c r="D12" s="253" t="s">
        <v>147</v>
      </c>
      <c r="E12" s="253" t="s">
        <v>1322</v>
      </c>
      <c r="F12" s="254" t="s">
        <v>1323</v>
      </c>
    </row>
    <row r="13" spans="2:6" ht="15.75" thickBot="1">
      <c r="B13" s="10" t="s">
        <v>102</v>
      </c>
      <c r="C13" s="253" t="s">
        <v>1324</v>
      </c>
      <c r="D13" s="253" t="s">
        <v>147</v>
      </c>
      <c r="E13" s="253" t="s">
        <v>1251</v>
      </c>
      <c r="F13" s="254" t="s">
        <v>1325</v>
      </c>
    </row>
    <row r="14" spans="2:6" ht="15.75" thickBot="1">
      <c r="B14" s="10" t="s">
        <v>45</v>
      </c>
      <c r="C14" s="253" t="s">
        <v>1326</v>
      </c>
      <c r="D14" s="253" t="s">
        <v>147</v>
      </c>
      <c r="E14" s="253" t="s">
        <v>1327</v>
      </c>
      <c r="F14" s="254" t="s">
        <v>1328</v>
      </c>
    </row>
    <row r="15" spans="2:6" ht="15.75" thickBot="1">
      <c r="B15" s="10" t="s">
        <v>103</v>
      </c>
      <c r="C15" s="253" t="s">
        <v>1329</v>
      </c>
      <c r="D15" s="253" t="s">
        <v>147</v>
      </c>
      <c r="E15" s="253" t="s">
        <v>1330</v>
      </c>
      <c r="F15" s="254" t="s">
        <v>1331</v>
      </c>
    </row>
    <row r="16" spans="2:6" ht="15.75" thickBot="1">
      <c r="B16" s="10" t="s">
        <v>43</v>
      </c>
      <c r="C16" s="253" t="s">
        <v>1241</v>
      </c>
      <c r="D16" s="253" t="s">
        <v>147</v>
      </c>
      <c r="E16" s="253" t="s">
        <v>1251</v>
      </c>
      <c r="F16" s="254" t="s">
        <v>1332</v>
      </c>
    </row>
    <row r="17" spans="2:6" ht="15.75" thickBot="1">
      <c r="B17" s="10" t="s">
        <v>157</v>
      </c>
      <c r="C17" s="253" t="s">
        <v>1333</v>
      </c>
      <c r="D17" s="253" t="s">
        <v>147</v>
      </c>
      <c r="E17" s="253" t="s">
        <v>147</v>
      </c>
      <c r="F17" s="254" t="s">
        <v>1327</v>
      </c>
    </row>
    <row r="18" spans="2:6">
      <c r="B18" s="14" t="s">
        <v>158</v>
      </c>
      <c r="C18" s="261" t="s">
        <v>147</v>
      </c>
      <c r="D18" s="261" t="s">
        <v>147</v>
      </c>
      <c r="E18" s="261" t="s">
        <v>147</v>
      </c>
      <c r="F18" s="262" t="s">
        <v>147</v>
      </c>
    </row>
    <row r="19" spans="2:6">
      <c r="B19" s="17" t="s">
        <v>149</v>
      </c>
    </row>
  </sheetData>
  <pageMargins left="0.7" right="0.7" top="0.78740157499999996" bottom="0.78740157499999996"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4F612-7166-4CFC-8C9C-6742718576AB}">
  <dimension ref="B2:I15"/>
  <sheetViews>
    <sheetView showGridLines="0" workbookViewId="0">
      <selection activeCell="K5" sqref="K5:N8"/>
    </sheetView>
  </sheetViews>
  <sheetFormatPr baseColWidth="10" defaultRowHeight="15"/>
  <sheetData>
    <row r="2" spans="2:9">
      <c r="B2" s="220" t="s">
        <v>1471</v>
      </c>
      <c r="C2" s="220"/>
      <c r="D2" s="220"/>
      <c r="E2" s="220"/>
      <c r="F2" s="220"/>
      <c r="G2" s="220"/>
      <c r="H2" s="220"/>
      <c r="I2" s="220"/>
    </row>
    <row r="3" spans="2:9">
      <c r="B3" s="220"/>
      <c r="C3" s="220"/>
      <c r="D3" s="220"/>
      <c r="E3" s="220"/>
      <c r="F3" s="220"/>
      <c r="G3" s="220"/>
      <c r="H3" s="220"/>
      <c r="I3" s="220"/>
    </row>
    <row r="4" spans="2:9">
      <c r="B4" s="220"/>
      <c r="C4" s="220"/>
      <c r="D4" s="220"/>
      <c r="E4" s="220"/>
      <c r="F4" s="220"/>
      <c r="G4" s="220"/>
      <c r="H4" s="220"/>
      <c r="I4" s="220"/>
    </row>
    <row r="5" spans="2:9">
      <c r="B5" s="220"/>
      <c r="C5" s="220"/>
      <c r="D5" s="220"/>
      <c r="E5" s="220"/>
      <c r="F5" s="220"/>
      <c r="G5" s="220"/>
      <c r="H5" s="220"/>
      <c r="I5" s="220"/>
    </row>
    <row r="6" spans="2:9" ht="15.75" thickBot="1">
      <c r="B6" s="18" t="s">
        <v>38</v>
      </c>
      <c r="C6" s="7" t="s">
        <v>83</v>
      </c>
      <c r="D6" s="7" t="s">
        <v>84</v>
      </c>
      <c r="E6" s="7" t="s">
        <v>85</v>
      </c>
      <c r="F6" s="7" t="s">
        <v>86</v>
      </c>
      <c r="G6" s="7" t="s">
        <v>87</v>
      </c>
      <c r="H6" s="7" t="s">
        <v>88</v>
      </c>
      <c r="I6" s="8" t="s">
        <v>89</v>
      </c>
    </row>
    <row r="7" spans="2:9" ht="15.75" thickBot="1">
      <c r="B7" s="10" t="s">
        <v>200</v>
      </c>
      <c r="C7" s="23" t="s">
        <v>147</v>
      </c>
      <c r="D7" s="23" t="s">
        <v>147</v>
      </c>
      <c r="E7" s="23" t="s">
        <v>147</v>
      </c>
      <c r="F7" s="23" t="s">
        <v>147</v>
      </c>
      <c r="G7" s="23" t="s">
        <v>147</v>
      </c>
      <c r="H7" s="23" t="s">
        <v>1334</v>
      </c>
      <c r="I7" s="12" t="s">
        <v>147</v>
      </c>
    </row>
    <row r="8" spans="2:9" ht="15.75" thickBot="1">
      <c r="B8" s="10" t="s">
        <v>143</v>
      </c>
      <c r="C8" s="23" t="s">
        <v>1335</v>
      </c>
      <c r="D8" s="23" t="s">
        <v>1336</v>
      </c>
      <c r="E8" s="23" t="s">
        <v>1337</v>
      </c>
      <c r="F8" s="23" t="s">
        <v>1338</v>
      </c>
      <c r="G8" s="23" t="s">
        <v>147</v>
      </c>
      <c r="H8" s="23" t="s">
        <v>1339</v>
      </c>
      <c r="I8" s="12" t="s">
        <v>1340</v>
      </c>
    </row>
    <row r="9" spans="2:9" ht="15.75" thickBot="1">
      <c r="B9" s="10" t="s">
        <v>144</v>
      </c>
      <c r="C9" s="23" t="s">
        <v>1341</v>
      </c>
      <c r="D9" s="23" t="s">
        <v>1342</v>
      </c>
      <c r="E9" s="23" t="s">
        <v>1343</v>
      </c>
      <c r="F9" s="23" t="s">
        <v>1344</v>
      </c>
      <c r="G9" s="23" t="s">
        <v>147</v>
      </c>
      <c r="H9" s="23" t="s">
        <v>1345</v>
      </c>
      <c r="I9" s="12" t="s">
        <v>1346</v>
      </c>
    </row>
    <row r="10" spans="2:9" ht="15.75" thickBot="1">
      <c r="B10" s="10" t="s">
        <v>145</v>
      </c>
      <c r="C10" s="23" t="s">
        <v>1347</v>
      </c>
      <c r="D10" s="23" t="s">
        <v>1348</v>
      </c>
      <c r="E10" s="23" t="s">
        <v>1349</v>
      </c>
      <c r="F10" s="23" t="s">
        <v>1350</v>
      </c>
      <c r="G10" s="23" t="s">
        <v>147</v>
      </c>
      <c r="H10" s="23" t="s">
        <v>1351</v>
      </c>
      <c r="I10" s="12" t="s">
        <v>1352</v>
      </c>
    </row>
    <row r="11" spans="2:9" ht="15.75" thickBot="1">
      <c r="B11" s="10" t="s">
        <v>146</v>
      </c>
      <c r="C11" s="23" t="s">
        <v>1353</v>
      </c>
      <c r="D11" s="23" t="s">
        <v>147</v>
      </c>
      <c r="E11" s="23" t="s">
        <v>1354</v>
      </c>
      <c r="F11" s="23" t="s">
        <v>1355</v>
      </c>
      <c r="G11" s="23" t="s">
        <v>147</v>
      </c>
      <c r="H11" s="23" t="s">
        <v>1356</v>
      </c>
      <c r="I11" s="12" t="s">
        <v>1357</v>
      </c>
    </row>
    <row r="12" spans="2:9" ht="15.75" thickBot="1">
      <c r="B12" s="10" t="s">
        <v>148</v>
      </c>
      <c r="C12" s="23" t="s">
        <v>147</v>
      </c>
      <c r="D12" s="23" t="s">
        <v>147</v>
      </c>
      <c r="E12" s="23" t="s">
        <v>147</v>
      </c>
      <c r="F12" s="23" t="s">
        <v>147</v>
      </c>
      <c r="G12" s="23" t="s">
        <v>147</v>
      </c>
      <c r="H12" s="23" t="s">
        <v>1358</v>
      </c>
      <c r="I12" s="12" t="s">
        <v>147</v>
      </c>
    </row>
    <row r="13" spans="2:9">
      <c r="B13" s="14" t="s">
        <v>198</v>
      </c>
      <c r="C13" s="347">
        <v>44.198630136986303</v>
      </c>
      <c r="D13" s="347">
        <v>41.139534883720927</v>
      </c>
      <c r="E13" s="347">
        <v>42.780303030303031</v>
      </c>
      <c r="F13" s="347">
        <v>40.401960784313722</v>
      </c>
      <c r="G13" s="347">
        <v>49.714285714285715</v>
      </c>
      <c r="H13" s="347">
        <v>41.320046893317702</v>
      </c>
      <c r="I13" s="349">
        <v>44.029197080291972</v>
      </c>
    </row>
    <row r="14" spans="2:9">
      <c r="B14" s="14" t="s">
        <v>199</v>
      </c>
      <c r="C14" s="348"/>
      <c r="D14" s="348"/>
      <c r="E14" s="348"/>
      <c r="F14" s="348"/>
      <c r="G14" s="348"/>
      <c r="H14" s="348"/>
      <c r="I14" s="350"/>
    </row>
    <row r="15" spans="2:9">
      <c r="B15" s="17" t="s">
        <v>149</v>
      </c>
    </row>
  </sheetData>
  <mergeCells count="7">
    <mergeCell ref="H13:H14"/>
    <mergeCell ref="I13:I14"/>
    <mergeCell ref="C13:C14"/>
    <mergeCell ref="D13:D14"/>
    <mergeCell ref="E13:E14"/>
    <mergeCell ref="F13:F14"/>
    <mergeCell ref="G13:G14"/>
  </mergeCells>
  <pageMargins left="0.7" right="0.7" top="0.78740157499999996" bottom="0.78740157499999996"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5C10-B11F-4862-860C-0CD131E21F3E}">
  <dimension ref="B2:G14"/>
  <sheetViews>
    <sheetView showGridLines="0" workbookViewId="0">
      <selection activeCell="G5" sqref="G5:J8"/>
    </sheetView>
  </sheetViews>
  <sheetFormatPr baseColWidth="10" defaultRowHeight="15"/>
  <cols>
    <col min="2" max="2" width="22" customWidth="1"/>
  </cols>
  <sheetData>
    <row r="2" spans="2:7" ht="15" customHeight="1">
      <c r="B2" s="220" t="s">
        <v>1472</v>
      </c>
      <c r="C2" s="220"/>
      <c r="D2" s="220"/>
      <c r="E2" s="220"/>
      <c r="F2" s="220"/>
      <c r="G2" s="220"/>
    </row>
    <row r="3" spans="2:7">
      <c r="B3" s="220"/>
      <c r="C3" s="220"/>
      <c r="D3" s="220"/>
      <c r="E3" s="220"/>
      <c r="F3" s="220"/>
      <c r="G3" s="220"/>
    </row>
    <row r="4" spans="2:7">
      <c r="B4" s="220"/>
      <c r="C4" s="220"/>
      <c r="D4" s="220"/>
      <c r="E4" s="220"/>
      <c r="F4" s="220"/>
      <c r="G4" s="220"/>
    </row>
    <row r="5" spans="2:7">
      <c r="B5" s="220"/>
      <c r="C5" s="220"/>
      <c r="D5" s="220"/>
      <c r="E5" s="220"/>
      <c r="F5" s="220"/>
    </row>
    <row r="6" spans="2:7" ht="15.75" thickBot="1">
      <c r="B6" s="7" t="s">
        <v>38</v>
      </c>
      <c r="C6" s="7" t="s">
        <v>35</v>
      </c>
      <c r="D6" s="7" t="s">
        <v>36</v>
      </c>
      <c r="E6" s="8" t="s">
        <v>37</v>
      </c>
    </row>
    <row r="7" spans="2:7" ht="15.75" thickBot="1">
      <c r="B7" s="10" t="s">
        <v>200</v>
      </c>
      <c r="C7" s="23" t="s">
        <v>1359</v>
      </c>
      <c r="D7" s="23" t="s">
        <v>1360</v>
      </c>
      <c r="E7" s="12" t="s">
        <v>1361</v>
      </c>
    </row>
    <row r="8" spans="2:7" ht="15.75" thickBot="1">
      <c r="B8" s="10" t="s">
        <v>143</v>
      </c>
      <c r="C8" s="23" t="s">
        <v>1362</v>
      </c>
      <c r="D8" s="23" t="s">
        <v>1363</v>
      </c>
      <c r="E8" s="12" t="s">
        <v>1364</v>
      </c>
    </row>
    <row r="9" spans="2:7" ht="15.75" thickBot="1">
      <c r="B9" s="10" t="s">
        <v>144</v>
      </c>
      <c r="C9" s="23" t="s">
        <v>1365</v>
      </c>
      <c r="D9" s="23" t="s">
        <v>1366</v>
      </c>
      <c r="E9" s="12" t="s">
        <v>1367</v>
      </c>
    </row>
    <row r="10" spans="2:7" ht="15.75" thickBot="1">
      <c r="B10" s="10" t="s">
        <v>145</v>
      </c>
      <c r="C10" s="23" t="s">
        <v>1368</v>
      </c>
      <c r="D10" s="23" t="s">
        <v>1369</v>
      </c>
      <c r="E10" s="12" t="s">
        <v>1370</v>
      </c>
    </row>
    <row r="11" spans="2:7" ht="15.75" thickBot="1">
      <c r="B11" s="10" t="s">
        <v>146</v>
      </c>
      <c r="C11" s="23" t="s">
        <v>1371</v>
      </c>
      <c r="D11" s="23" t="s">
        <v>1372</v>
      </c>
      <c r="E11" s="12" t="s">
        <v>1373</v>
      </c>
    </row>
    <row r="12" spans="2:7" ht="15.75" thickBot="1">
      <c r="B12" s="10" t="s">
        <v>148</v>
      </c>
      <c r="C12" s="23" t="s">
        <v>1374</v>
      </c>
      <c r="D12" s="23" t="s">
        <v>147</v>
      </c>
      <c r="E12" s="12" t="s">
        <v>1375</v>
      </c>
    </row>
    <row r="13" spans="2:7">
      <c r="B13" s="14" t="s">
        <v>100</v>
      </c>
      <c r="C13" s="27">
        <v>47</v>
      </c>
      <c r="D13" s="27">
        <v>38.6</v>
      </c>
      <c r="E13" s="16">
        <v>46.5</v>
      </c>
    </row>
    <row r="14" spans="2:7">
      <c r="B14" s="17" t="s">
        <v>149</v>
      </c>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8C447-F082-4993-A80D-D7763BACDE31}">
  <dimension ref="B2:H18"/>
  <sheetViews>
    <sheetView showGridLines="0" workbookViewId="0">
      <selection activeCell="J4" sqref="J4:M7"/>
    </sheetView>
  </sheetViews>
  <sheetFormatPr baseColWidth="10" defaultRowHeight="15"/>
  <sheetData>
    <row r="2" spans="2:8">
      <c r="B2" s="192" t="s">
        <v>279</v>
      </c>
    </row>
    <row r="3" spans="2:8" ht="15" customHeight="1">
      <c r="C3" s="144"/>
      <c r="D3" s="144"/>
      <c r="E3" s="144"/>
      <c r="F3" s="144"/>
      <c r="G3" s="144"/>
      <c r="H3" s="144"/>
    </row>
    <row r="4" spans="2:8">
      <c r="B4" s="144"/>
      <c r="C4" s="144"/>
      <c r="D4" s="144"/>
      <c r="E4" s="144"/>
      <c r="F4" s="144"/>
      <c r="G4" s="144"/>
      <c r="H4" s="144"/>
    </row>
    <row r="6" spans="2:8" ht="15.75" thickBot="1">
      <c r="B6" s="163" t="s">
        <v>38</v>
      </c>
      <c r="C6" s="161" t="s">
        <v>35</v>
      </c>
      <c r="D6" s="161" t="s">
        <v>36</v>
      </c>
      <c r="E6" s="162" t="s">
        <v>37</v>
      </c>
    </row>
    <row r="7" spans="2:8" ht="15.75" thickBot="1">
      <c r="B7" s="164" t="s">
        <v>220</v>
      </c>
      <c r="C7" s="157" t="s">
        <v>147</v>
      </c>
      <c r="D7" s="157" t="s">
        <v>147</v>
      </c>
      <c r="E7" s="158" t="s">
        <v>260</v>
      </c>
    </row>
    <row r="8" spans="2:8" ht="15.75" thickBot="1">
      <c r="B8" s="164" t="s">
        <v>224</v>
      </c>
      <c r="C8" s="157" t="s">
        <v>261</v>
      </c>
      <c r="D8" s="157" t="s">
        <v>147</v>
      </c>
      <c r="E8" s="158" t="s">
        <v>262</v>
      </c>
    </row>
    <row r="9" spans="2:8" ht="15.75" thickBot="1">
      <c r="B9" s="164" t="s">
        <v>228</v>
      </c>
      <c r="C9" s="157" t="s">
        <v>263</v>
      </c>
      <c r="D9" s="157" t="s">
        <v>147</v>
      </c>
      <c r="E9" s="158" t="s">
        <v>264</v>
      </c>
    </row>
    <row r="10" spans="2:8" ht="15.75" thickBot="1">
      <c r="B10" s="164" t="s">
        <v>232</v>
      </c>
      <c r="C10" s="157" t="s">
        <v>265</v>
      </c>
      <c r="D10" s="157" t="s">
        <v>147</v>
      </c>
      <c r="E10" s="158" t="s">
        <v>266</v>
      </c>
    </row>
    <row r="11" spans="2:8" ht="15.75" thickBot="1">
      <c r="B11" s="164" t="s">
        <v>236</v>
      </c>
      <c r="C11" s="157" t="s">
        <v>267</v>
      </c>
      <c r="D11" s="157" t="s">
        <v>147</v>
      </c>
      <c r="E11" s="158" t="s">
        <v>268</v>
      </c>
    </row>
    <row r="12" spans="2:8" ht="15.75" thickBot="1">
      <c r="B12" s="164" t="s">
        <v>240</v>
      </c>
      <c r="C12" s="157" t="s">
        <v>269</v>
      </c>
      <c r="D12" s="157" t="s">
        <v>147</v>
      </c>
      <c r="E12" s="158" t="s">
        <v>270</v>
      </c>
    </row>
    <row r="13" spans="2:8" ht="15.75" thickBot="1">
      <c r="B13" s="164" t="s">
        <v>244</v>
      </c>
      <c r="C13" s="157" t="s">
        <v>271</v>
      </c>
      <c r="D13" s="157" t="s">
        <v>147</v>
      </c>
      <c r="E13" s="158" t="s">
        <v>272</v>
      </c>
    </row>
    <row r="14" spans="2:8" ht="15.75" thickBot="1">
      <c r="B14" s="164" t="s">
        <v>248</v>
      </c>
      <c r="C14" s="157" t="s">
        <v>273</v>
      </c>
      <c r="D14" s="157" t="s">
        <v>147</v>
      </c>
      <c r="E14" s="158" t="s">
        <v>274</v>
      </c>
    </row>
    <row r="15" spans="2:8" ht="15.75" thickBot="1">
      <c r="B15" s="164" t="s">
        <v>252</v>
      </c>
      <c r="C15" s="157" t="s">
        <v>275</v>
      </c>
      <c r="D15" s="157" t="s">
        <v>147</v>
      </c>
      <c r="E15" s="158" t="s">
        <v>276</v>
      </c>
    </row>
    <row r="16" spans="2:8">
      <c r="B16" s="165" t="s">
        <v>255</v>
      </c>
      <c r="C16" s="159" t="s">
        <v>277</v>
      </c>
      <c r="D16" s="159" t="s">
        <v>147</v>
      </c>
      <c r="E16" s="160" t="s">
        <v>278</v>
      </c>
    </row>
    <row r="18" spans="2:2">
      <c r="B18" s="103" t="s">
        <v>258</v>
      </c>
    </row>
  </sheetData>
  <pageMargins left="0.7" right="0.7" top="0.78740157499999996" bottom="0.78740157499999996" header="0.3" footer="0.3"/>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EBD11-5342-4572-926C-371F4E7BF295}">
  <dimension ref="B2:G18"/>
  <sheetViews>
    <sheetView showGridLines="0" workbookViewId="0">
      <selection activeCell="H6" sqref="H6:K9"/>
    </sheetView>
  </sheetViews>
  <sheetFormatPr baseColWidth="10" defaultRowHeight="15"/>
  <cols>
    <col min="2" max="2" width="26.140625" customWidth="1"/>
  </cols>
  <sheetData>
    <row r="2" spans="2:7">
      <c r="B2" s="220" t="s">
        <v>1473</v>
      </c>
      <c r="C2" s="220"/>
      <c r="D2" s="220"/>
      <c r="E2" s="220"/>
      <c r="F2" s="220"/>
      <c r="G2" s="220"/>
    </row>
    <row r="3" spans="2:7">
      <c r="B3" s="220"/>
      <c r="C3" s="220"/>
      <c r="D3" s="220"/>
      <c r="E3" s="220"/>
      <c r="F3" s="220"/>
      <c r="G3" s="220"/>
    </row>
    <row r="4" spans="2:7">
      <c r="B4" s="220"/>
      <c r="C4" s="220"/>
      <c r="D4" s="220"/>
      <c r="E4" s="220"/>
      <c r="F4" s="220"/>
      <c r="G4" s="220"/>
    </row>
    <row r="5" spans="2:7">
      <c r="B5" s="220"/>
      <c r="C5" s="220"/>
      <c r="D5" s="220"/>
      <c r="E5" s="220"/>
      <c r="F5" s="220"/>
      <c r="G5" s="220"/>
    </row>
    <row r="6" spans="2:7" ht="15.75" thickBot="1">
      <c r="B6" s="7" t="s">
        <v>40</v>
      </c>
      <c r="C6" s="7" t="s">
        <v>35</v>
      </c>
      <c r="D6" s="7" t="s">
        <v>36</v>
      </c>
      <c r="E6" s="7" t="s">
        <v>37</v>
      </c>
      <c r="F6" s="8" t="s">
        <v>101</v>
      </c>
    </row>
    <row r="7" spans="2:7" ht="15.75" thickBot="1">
      <c r="B7" s="263" t="s">
        <v>41</v>
      </c>
      <c r="C7" s="23" t="s">
        <v>1376</v>
      </c>
      <c r="D7" s="23" t="s">
        <v>1377</v>
      </c>
      <c r="E7" s="23" t="s">
        <v>1378</v>
      </c>
      <c r="F7" s="12" t="s">
        <v>1379</v>
      </c>
    </row>
    <row r="8" spans="2:7" ht="21.75" thickBot="1">
      <c r="B8" s="264" t="s">
        <v>621</v>
      </c>
      <c r="C8" s="84" t="s">
        <v>1380</v>
      </c>
      <c r="D8" s="84" t="s">
        <v>1381</v>
      </c>
      <c r="E8" s="84" t="s">
        <v>1382</v>
      </c>
      <c r="F8" s="91" t="s">
        <v>1383</v>
      </c>
    </row>
    <row r="9" spans="2:7" ht="15.75" thickBot="1">
      <c r="B9" s="265" t="s">
        <v>154</v>
      </c>
      <c r="C9" s="178" t="s">
        <v>1384</v>
      </c>
      <c r="D9" s="178" t="s">
        <v>1385</v>
      </c>
      <c r="E9" s="178" t="s">
        <v>1386</v>
      </c>
      <c r="F9" s="179" t="s">
        <v>1387</v>
      </c>
    </row>
    <row r="10" spans="2:7" ht="21.75" thickBot="1">
      <c r="B10" s="263" t="s">
        <v>44</v>
      </c>
      <c r="C10" s="23" t="s">
        <v>1388</v>
      </c>
      <c r="D10" s="23" t="s">
        <v>576</v>
      </c>
      <c r="E10" s="23" t="s">
        <v>1389</v>
      </c>
      <c r="F10" s="12" t="s">
        <v>1390</v>
      </c>
    </row>
    <row r="11" spans="2:7" ht="15.75" thickBot="1">
      <c r="B11" s="263" t="s">
        <v>911</v>
      </c>
      <c r="C11" s="23" t="s">
        <v>1391</v>
      </c>
      <c r="D11" s="23" t="s">
        <v>1392</v>
      </c>
      <c r="E11" s="23" t="s">
        <v>1393</v>
      </c>
      <c r="F11" s="12" t="s">
        <v>1394</v>
      </c>
    </row>
    <row r="12" spans="2:7" ht="15.75" thickBot="1">
      <c r="B12" s="263" t="s">
        <v>197</v>
      </c>
      <c r="C12" s="23" t="s">
        <v>1395</v>
      </c>
      <c r="D12" s="23" t="s">
        <v>147</v>
      </c>
      <c r="E12" s="23" t="s">
        <v>1396</v>
      </c>
      <c r="F12" s="12" t="s">
        <v>1397</v>
      </c>
    </row>
    <row r="13" spans="2:7" ht="15.75" thickBot="1">
      <c r="B13" s="263" t="s">
        <v>45</v>
      </c>
      <c r="C13" s="23" t="s">
        <v>1398</v>
      </c>
      <c r="D13" s="23" t="s">
        <v>147</v>
      </c>
      <c r="E13" s="23" t="s">
        <v>1399</v>
      </c>
      <c r="F13" s="12" t="s">
        <v>1400</v>
      </c>
    </row>
    <row r="14" spans="2:7" ht="15.75" thickBot="1">
      <c r="B14" s="263" t="s">
        <v>103</v>
      </c>
      <c r="C14" s="23" t="s">
        <v>1401</v>
      </c>
      <c r="D14" s="23" t="s">
        <v>147</v>
      </c>
      <c r="E14" s="23" t="s">
        <v>1399</v>
      </c>
      <c r="F14" s="12" t="s">
        <v>1402</v>
      </c>
    </row>
    <row r="15" spans="2:7" ht="15.75" thickBot="1">
      <c r="B15" s="263" t="s">
        <v>43</v>
      </c>
      <c r="C15" s="23" t="s">
        <v>1403</v>
      </c>
      <c r="D15" s="23" t="s">
        <v>147</v>
      </c>
      <c r="E15" s="23" t="s">
        <v>1404</v>
      </c>
      <c r="F15" s="12" t="s">
        <v>1405</v>
      </c>
    </row>
    <row r="16" spans="2:7" ht="21.75" thickBot="1">
      <c r="B16" s="263" t="s">
        <v>373</v>
      </c>
      <c r="C16" s="23" t="s">
        <v>1406</v>
      </c>
      <c r="D16" s="23" t="s">
        <v>147</v>
      </c>
      <c r="E16" s="23" t="s">
        <v>1407</v>
      </c>
      <c r="F16" s="12" t="s">
        <v>1408</v>
      </c>
    </row>
    <row r="17" spans="2:6" ht="15.75" thickBot="1">
      <c r="B17" s="263" t="s">
        <v>46</v>
      </c>
      <c r="C17" s="23" t="s">
        <v>1409</v>
      </c>
      <c r="D17" s="23" t="s">
        <v>147</v>
      </c>
      <c r="E17" s="23" t="s">
        <v>147</v>
      </c>
      <c r="F17" s="12" t="s">
        <v>1410</v>
      </c>
    </row>
    <row r="18" spans="2:6">
      <c r="B18" s="17" t="s">
        <v>149</v>
      </c>
    </row>
  </sheetData>
  <pageMargins left="0.7" right="0.7" top="0.78740157499999996" bottom="0.78740157499999996" header="0.3" footer="0.3"/>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76C67-E8E4-4D24-A653-392025BEF6ED}">
  <dimension ref="B2:I15"/>
  <sheetViews>
    <sheetView showGridLines="0" workbookViewId="0">
      <selection activeCell="J7" sqref="J7:M10"/>
    </sheetView>
  </sheetViews>
  <sheetFormatPr baseColWidth="10" defaultRowHeight="15"/>
  <sheetData>
    <row r="2" spans="2:9">
      <c r="B2" s="220" t="s">
        <v>1474</v>
      </c>
      <c r="C2" s="220"/>
      <c r="D2" s="220"/>
      <c r="E2" s="220"/>
      <c r="F2" s="220"/>
      <c r="G2" s="220"/>
      <c r="H2" s="220"/>
      <c r="I2" s="220"/>
    </row>
    <row r="3" spans="2:9">
      <c r="B3" s="220"/>
      <c r="C3" s="220"/>
      <c r="D3" s="220"/>
      <c r="E3" s="220"/>
      <c r="F3" s="220"/>
      <c r="G3" s="220"/>
      <c r="H3" s="220"/>
      <c r="I3" s="220"/>
    </row>
    <row r="4" spans="2:9">
      <c r="B4" s="220"/>
      <c r="C4" s="220"/>
      <c r="D4" s="220"/>
      <c r="E4" s="220"/>
      <c r="F4" s="220"/>
      <c r="G4" s="220"/>
      <c r="H4" s="220"/>
      <c r="I4" s="220"/>
    </row>
    <row r="5" spans="2:9">
      <c r="B5" s="220"/>
      <c r="C5" s="220"/>
      <c r="D5" s="220"/>
      <c r="E5" s="220"/>
      <c r="F5" s="220"/>
      <c r="G5" s="220"/>
      <c r="H5" s="220"/>
      <c r="I5" s="220"/>
    </row>
    <row r="6" spans="2:9" ht="15.75" thickBot="1">
      <c r="B6" s="18" t="s">
        <v>38</v>
      </c>
      <c r="C6" s="7" t="s">
        <v>83</v>
      </c>
      <c r="D6" s="7" t="s">
        <v>84</v>
      </c>
      <c r="E6" s="7" t="s">
        <v>85</v>
      </c>
      <c r="F6" s="7" t="s">
        <v>86</v>
      </c>
      <c r="G6" s="7" t="s">
        <v>87</v>
      </c>
      <c r="H6" s="7" t="s">
        <v>88</v>
      </c>
      <c r="I6" s="8" t="s">
        <v>89</v>
      </c>
    </row>
    <row r="7" spans="2:9" ht="15.75" thickBot="1">
      <c r="B7" s="10" t="s">
        <v>200</v>
      </c>
      <c r="C7" s="23" t="s">
        <v>1411</v>
      </c>
      <c r="D7" s="23" t="s">
        <v>1254</v>
      </c>
      <c r="E7" s="23" t="s">
        <v>1412</v>
      </c>
      <c r="F7" s="23" t="s">
        <v>1413</v>
      </c>
      <c r="G7" s="23" t="s">
        <v>147</v>
      </c>
      <c r="H7" s="23" t="s">
        <v>1414</v>
      </c>
      <c r="I7" s="12" t="s">
        <v>1415</v>
      </c>
    </row>
    <row r="8" spans="2:9" ht="15.75" thickBot="1">
      <c r="B8" s="10" t="s">
        <v>143</v>
      </c>
      <c r="C8" s="23" t="s">
        <v>1416</v>
      </c>
      <c r="D8" s="23" t="s">
        <v>1417</v>
      </c>
      <c r="E8" s="23" t="s">
        <v>1418</v>
      </c>
      <c r="F8" s="23" t="s">
        <v>1419</v>
      </c>
      <c r="G8" s="23" t="s">
        <v>1420</v>
      </c>
      <c r="H8" s="23" t="s">
        <v>1421</v>
      </c>
      <c r="I8" s="12" t="s">
        <v>1422</v>
      </c>
    </row>
    <row r="9" spans="2:9" ht="15.75" thickBot="1">
      <c r="B9" s="10" t="s">
        <v>144</v>
      </c>
      <c r="C9" s="23" t="s">
        <v>1423</v>
      </c>
      <c r="D9" s="23" t="s">
        <v>1424</v>
      </c>
      <c r="E9" s="23" t="s">
        <v>1425</v>
      </c>
      <c r="F9" s="23" t="s">
        <v>1426</v>
      </c>
      <c r="G9" s="23" t="s">
        <v>1427</v>
      </c>
      <c r="H9" s="23" t="s">
        <v>1428</v>
      </c>
      <c r="I9" s="12" t="s">
        <v>1429</v>
      </c>
    </row>
    <row r="10" spans="2:9" ht="15.75" thickBot="1">
      <c r="B10" s="10" t="s">
        <v>145</v>
      </c>
      <c r="C10" s="23" t="s">
        <v>1430</v>
      </c>
      <c r="D10" s="23" t="s">
        <v>1431</v>
      </c>
      <c r="E10" s="23" t="s">
        <v>1432</v>
      </c>
      <c r="F10" s="23" t="s">
        <v>1433</v>
      </c>
      <c r="G10" s="23" t="s">
        <v>1434</v>
      </c>
      <c r="H10" s="23" t="s">
        <v>1435</v>
      </c>
      <c r="I10" s="12" t="s">
        <v>1429</v>
      </c>
    </row>
    <row r="11" spans="2:9" ht="15.75" thickBot="1">
      <c r="B11" s="10" t="s">
        <v>146</v>
      </c>
      <c r="C11" s="23" t="s">
        <v>1436</v>
      </c>
      <c r="D11" s="28" t="s">
        <v>1437</v>
      </c>
      <c r="E11" s="23" t="s">
        <v>1438</v>
      </c>
      <c r="F11" s="23" t="s">
        <v>1439</v>
      </c>
      <c r="G11" s="23" t="s">
        <v>1440</v>
      </c>
      <c r="H11" s="23" t="s">
        <v>1441</v>
      </c>
      <c r="I11" s="12" t="s">
        <v>1442</v>
      </c>
    </row>
    <row r="12" spans="2:9" ht="15.75" thickBot="1">
      <c r="B12" s="10" t="s">
        <v>148</v>
      </c>
      <c r="C12" s="23" t="s">
        <v>1443</v>
      </c>
      <c r="D12" s="28" t="s">
        <v>147</v>
      </c>
      <c r="E12" s="23" t="s">
        <v>1444</v>
      </c>
      <c r="F12" s="23" t="s">
        <v>1445</v>
      </c>
      <c r="G12" s="23" t="s">
        <v>1446</v>
      </c>
      <c r="H12" s="23" t="s">
        <v>1447</v>
      </c>
      <c r="I12" s="12" t="s">
        <v>965</v>
      </c>
    </row>
    <row r="13" spans="2:9">
      <c r="B13" s="14" t="s">
        <v>198</v>
      </c>
      <c r="C13" s="347">
        <v>43.763549731983325</v>
      </c>
      <c r="D13" s="347">
        <v>39.598445595854919</v>
      </c>
      <c r="E13" s="347">
        <v>40.72975814931651</v>
      </c>
      <c r="F13" s="347">
        <v>41.506437768240346</v>
      </c>
      <c r="G13" s="347">
        <v>41.586666666666666</v>
      </c>
      <c r="H13" s="347">
        <v>42.519332161687167</v>
      </c>
      <c r="I13" s="349">
        <v>42.360367253251724</v>
      </c>
    </row>
    <row r="14" spans="2:9">
      <c r="B14" s="14" t="s">
        <v>199</v>
      </c>
      <c r="C14" s="348"/>
      <c r="D14" s="348"/>
      <c r="E14" s="348"/>
      <c r="F14" s="348"/>
      <c r="G14" s="348"/>
      <c r="H14" s="348"/>
      <c r="I14" s="350"/>
    </row>
    <row r="15" spans="2:9">
      <c r="B15" s="17" t="s">
        <v>149</v>
      </c>
    </row>
  </sheetData>
  <mergeCells count="7">
    <mergeCell ref="H13:H14"/>
    <mergeCell ref="I13:I14"/>
    <mergeCell ref="C13:C14"/>
    <mergeCell ref="D13:D14"/>
    <mergeCell ref="E13:E14"/>
    <mergeCell ref="F13:F14"/>
    <mergeCell ref="G13:G14"/>
  </mergeCells>
  <pageMargins left="0.7" right="0.7" top="0.78740157499999996" bottom="0.78740157499999996"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4838-7981-4778-9A55-A934910C5528}">
  <dimension ref="B2:I27"/>
  <sheetViews>
    <sheetView showGridLines="0" workbookViewId="0">
      <selection activeCell="J6" sqref="J6:M9"/>
    </sheetView>
  </sheetViews>
  <sheetFormatPr baseColWidth="10" defaultRowHeight="15"/>
  <cols>
    <col min="2" max="2" width="20.7109375" customWidth="1"/>
    <col min="3" max="3" width="12" customWidth="1"/>
    <col min="8" max="8" width="12.42578125" bestFit="1" customWidth="1"/>
  </cols>
  <sheetData>
    <row r="2" spans="2:9">
      <c r="B2" s="220" t="s">
        <v>1475</v>
      </c>
      <c r="C2" s="220"/>
      <c r="D2" s="220"/>
      <c r="E2" s="220"/>
      <c r="F2" s="220"/>
      <c r="G2" s="220"/>
      <c r="H2" s="220"/>
    </row>
    <row r="3" spans="2:9">
      <c r="B3" s="220"/>
      <c r="C3" s="220"/>
      <c r="D3" s="220"/>
      <c r="E3" s="220"/>
      <c r="F3" s="220"/>
      <c r="G3" s="220"/>
      <c r="H3" s="220"/>
    </row>
    <row r="4" spans="2:9">
      <c r="B4" s="220"/>
      <c r="C4" s="220"/>
      <c r="D4" s="220"/>
      <c r="E4" s="220"/>
      <c r="F4" s="220"/>
      <c r="G4" s="220"/>
      <c r="H4" s="220"/>
    </row>
    <row r="6" spans="2:9" ht="15.75" thickBot="1">
      <c r="B6" s="358" t="s">
        <v>0</v>
      </c>
      <c r="C6" s="332" t="s">
        <v>138</v>
      </c>
      <c r="D6" s="333"/>
      <c r="E6" s="333"/>
      <c r="F6" s="333"/>
      <c r="G6" s="333"/>
      <c r="H6" s="333"/>
    </row>
    <row r="7" spans="2:9" ht="15.75" thickBot="1">
      <c r="B7" s="358"/>
      <c r="C7" s="357">
        <v>43830</v>
      </c>
      <c r="D7" s="357">
        <v>44196</v>
      </c>
      <c r="E7" s="357">
        <v>44561</v>
      </c>
      <c r="F7" s="357">
        <v>44926</v>
      </c>
      <c r="G7" s="357">
        <v>45291</v>
      </c>
      <c r="H7" s="360">
        <v>45657</v>
      </c>
    </row>
    <row r="8" spans="2:9" ht="15.75" thickBot="1">
      <c r="B8" s="359"/>
      <c r="C8" s="357"/>
      <c r="D8" s="357"/>
      <c r="E8" s="357"/>
      <c r="F8" s="357"/>
      <c r="G8" s="357"/>
      <c r="H8" s="352"/>
      <c r="I8" s="266"/>
    </row>
    <row r="9" spans="2:9" ht="15.75" thickBot="1">
      <c r="B9" s="10" t="s">
        <v>12</v>
      </c>
      <c r="C9" s="267">
        <v>99131</v>
      </c>
      <c r="D9" s="267">
        <v>102648</v>
      </c>
      <c r="E9" s="267">
        <v>105937</v>
      </c>
      <c r="F9" s="267">
        <v>108804</v>
      </c>
      <c r="G9" s="267">
        <v>111566</v>
      </c>
      <c r="H9" s="270">
        <v>110566</v>
      </c>
      <c r="I9" s="166"/>
    </row>
    <row r="10" spans="2:9" ht="15.75" thickBot="1">
      <c r="B10" s="10" t="s">
        <v>13</v>
      </c>
      <c r="C10" s="257">
        <v>994</v>
      </c>
      <c r="D10" s="267">
        <v>2140</v>
      </c>
      <c r="E10" s="267">
        <v>3340</v>
      </c>
      <c r="F10" s="267">
        <v>4803</v>
      </c>
      <c r="G10" s="267">
        <v>6500</v>
      </c>
      <c r="H10" s="270">
        <v>8570</v>
      </c>
      <c r="I10" s="166"/>
    </row>
    <row r="11" spans="2:9" ht="15.75" thickBot="1">
      <c r="B11" s="10" t="s">
        <v>14</v>
      </c>
      <c r="C11" s="267">
        <v>51234</v>
      </c>
      <c r="D11" s="267">
        <v>53372</v>
      </c>
      <c r="E11" s="267">
        <v>56031</v>
      </c>
      <c r="F11" s="267">
        <v>58900</v>
      </c>
      <c r="G11" s="267">
        <v>61234</v>
      </c>
      <c r="H11" s="270">
        <v>59905</v>
      </c>
      <c r="I11" s="166"/>
    </row>
    <row r="12" spans="2:9" ht="21.75" thickBot="1">
      <c r="B12" s="22" t="s">
        <v>202</v>
      </c>
      <c r="C12" s="268">
        <v>151359</v>
      </c>
      <c r="D12" s="268">
        <v>158160</v>
      </c>
      <c r="E12" s="268">
        <v>165308</v>
      </c>
      <c r="F12" s="268">
        <v>172507</v>
      </c>
      <c r="G12" s="268">
        <v>179300</v>
      </c>
      <c r="H12" s="270">
        <v>179041</v>
      </c>
      <c r="I12" s="166"/>
    </row>
    <row r="13" spans="2:9" ht="15.75" thickBot="1">
      <c r="B13" s="10" t="s">
        <v>18</v>
      </c>
      <c r="C13" s="267">
        <v>6039</v>
      </c>
      <c r="D13" s="267">
        <v>6290</v>
      </c>
      <c r="E13" s="267">
        <v>6597</v>
      </c>
      <c r="F13" s="267">
        <v>6829</v>
      </c>
      <c r="G13" s="267">
        <v>7025</v>
      </c>
      <c r="H13" s="270">
        <v>6955</v>
      </c>
      <c r="I13" s="166"/>
    </row>
    <row r="14" spans="2:9" ht="15.75" thickBot="1">
      <c r="B14" s="10" t="s">
        <v>19</v>
      </c>
      <c r="C14" s="267">
        <v>1574</v>
      </c>
      <c r="D14" s="267">
        <v>1665</v>
      </c>
      <c r="E14" s="267">
        <v>1784</v>
      </c>
      <c r="F14" s="267">
        <v>1912</v>
      </c>
      <c r="G14" s="267">
        <v>1989</v>
      </c>
      <c r="H14" s="270">
        <v>2047</v>
      </c>
      <c r="I14" s="166"/>
    </row>
    <row r="15" spans="2:9" ht="15.75" thickBot="1">
      <c r="B15" s="10" t="s">
        <v>20</v>
      </c>
      <c r="C15" s="267">
        <v>3881</v>
      </c>
      <c r="D15" s="267">
        <v>4111</v>
      </c>
      <c r="E15" s="267">
        <v>4319</v>
      </c>
      <c r="F15" s="267">
        <v>4577</v>
      </c>
      <c r="G15" s="267">
        <v>4795</v>
      </c>
      <c r="H15" s="270">
        <v>4910</v>
      </c>
      <c r="I15" s="166"/>
    </row>
    <row r="16" spans="2:9" ht="15.75" thickBot="1">
      <c r="B16" s="10" t="s">
        <v>21</v>
      </c>
      <c r="C16" s="267">
        <v>2007</v>
      </c>
      <c r="D16" s="267">
        <v>2144</v>
      </c>
      <c r="E16" s="267">
        <v>2244</v>
      </c>
      <c r="F16" s="267">
        <v>2369</v>
      </c>
      <c r="G16" s="267">
        <v>2427</v>
      </c>
      <c r="H16" s="270">
        <v>2468</v>
      </c>
      <c r="I16" s="166"/>
    </row>
    <row r="17" spans="2:9" ht="15.75" thickBot="1">
      <c r="B17" s="10" t="s">
        <v>22</v>
      </c>
      <c r="C17" s="257">
        <v>343</v>
      </c>
      <c r="D17" s="257">
        <v>363</v>
      </c>
      <c r="E17" s="257">
        <v>390</v>
      </c>
      <c r="F17" s="257">
        <v>402</v>
      </c>
      <c r="G17" s="257">
        <v>415</v>
      </c>
      <c r="H17" s="271">
        <v>439</v>
      </c>
    </row>
    <row r="18" spans="2:9" ht="15.75" thickBot="1">
      <c r="B18" s="10" t="s">
        <v>23</v>
      </c>
      <c r="C18" s="267">
        <v>14687</v>
      </c>
      <c r="D18" s="267">
        <v>15947</v>
      </c>
      <c r="E18" s="267">
        <v>16865</v>
      </c>
      <c r="F18" s="267">
        <v>17702</v>
      </c>
      <c r="G18" s="267">
        <v>18551</v>
      </c>
      <c r="H18" s="270">
        <v>19061</v>
      </c>
      <c r="I18" s="166"/>
    </row>
    <row r="19" spans="2:9" ht="15.75" thickBot="1">
      <c r="B19" s="10" t="s">
        <v>24</v>
      </c>
      <c r="C19" s="267">
        <v>5091</v>
      </c>
      <c r="D19" s="267">
        <v>5331</v>
      </c>
      <c r="E19" s="267">
        <v>5572</v>
      </c>
      <c r="F19" s="267">
        <v>5804</v>
      </c>
      <c r="G19" s="267">
        <v>6009</v>
      </c>
      <c r="H19" s="270">
        <v>5953</v>
      </c>
      <c r="I19" s="166"/>
    </row>
    <row r="20" spans="2:9" ht="21.75" thickBot="1">
      <c r="B20" s="22" t="s">
        <v>203</v>
      </c>
      <c r="C20" s="268">
        <v>33622</v>
      </c>
      <c r="D20" s="268">
        <v>35851</v>
      </c>
      <c r="E20" s="268">
        <v>37771</v>
      </c>
      <c r="F20" s="268">
        <v>39595</v>
      </c>
      <c r="G20" s="268">
        <v>41211</v>
      </c>
      <c r="H20" s="272">
        <v>41833</v>
      </c>
      <c r="I20" s="166"/>
    </row>
    <row r="21" spans="2:9" ht="15.75" thickBot="1">
      <c r="B21" s="25" t="s">
        <v>204</v>
      </c>
      <c r="C21" s="355">
        <v>33607</v>
      </c>
      <c r="D21" s="355">
        <v>35834</v>
      </c>
      <c r="E21" s="355">
        <v>37750</v>
      </c>
      <c r="F21" s="355">
        <v>39572</v>
      </c>
      <c r="G21" s="355">
        <v>41184</v>
      </c>
      <c r="H21" s="351">
        <v>41803</v>
      </c>
      <c r="I21" s="166"/>
    </row>
    <row r="22" spans="2:9" ht="15.75" thickBot="1">
      <c r="B22" s="22" t="s">
        <v>25</v>
      </c>
      <c r="C22" s="355"/>
      <c r="D22" s="355"/>
      <c r="E22" s="355"/>
      <c r="F22" s="355"/>
      <c r="G22" s="355"/>
      <c r="H22" s="352"/>
    </row>
    <row r="23" spans="2:9" ht="15.75" thickBot="1">
      <c r="B23" s="10" t="s">
        <v>28</v>
      </c>
      <c r="C23" s="269"/>
      <c r="D23" s="269"/>
      <c r="E23" s="257"/>
      <c r="F23" s="257">
        <v>10</v>
      </c>
      <c r="G23" s="257">
        <v>30</v>
      </c>
      <c r="H23" s="270">
        <v>69</v>
      </c>
      <c r="I23" s="166"/>
    </row>
    <row r="24" spans="2:9" ht="21.75" thickBot="1">
      <c r="B24" s="22" t="s">
        <v>205</v>
      </c>
      <c r="C24" s="268">
        <v>184981</v>
      </c>
      <c r="D24" s="268">
        <v>194011</v>
      </c>
      <c r="E24" s="268">
        <v>203079</v>
      </c>
      <c r="F24" s="268">
        <v>212112</v>
      </c>
      <c r="G24" s="268">
        <v>220541</v>
      </c>
      <c r="H24" s="270">
        <v>220943</v>
      </c>
      <c r="I24" s="166"/>
    </row>
    <row r="25" spans="2:9" ht="15.75" thickBot="1">
      <c r="B25" s="25" t="s">
        <v>204</v>
      </c>
      <c r="C25" s="355">
        <v>184786</v>
      </c>
      <c r="D25" s="355">
        <v>193795</v>
      </c>
      <c r="E25" s="355">
        <v>202845</v>
      </c>
      <c r="F25" s="355">
        <v>211856</v>
      </c>
      <c r="G25" s="355">
        <v>220264</v>
      </c>
      <c r="H25" s="353">
        <v>220664</v>
      </c>
    </row>
    <row r="26" spans="2:9">
      <c r="B26" s="25" t="s">
        <v>29</v>
      </c>
      <c r="C26" s="356"/>
      <c r="D26" s="356"/>
      <c r="E26" s="356"/>
      <c r="F26" s="356"/>
      <c r="G26" s="356"/>
      <c r="H26" s="354"/>
    </row>
    <row r="27" spans="2:9">
      <c r="H27" s="103"/>
    </row>
  </sheetData>
  <mergeCells count="20">
    <mergeCell ref="C7:C8"/>
    <mergeCell ref="G7:G8"/>
    <mergeCell ref="B6:B8"/>
    <mergeCell ref="C6:H6"/>
    <mergeCell ref="D7:D8"/>
    <mergeCell ref="E7:E8"/>
    <mergeCell ref="F7:F8"/>
    <mergeCell ref="H7:H8"/>
    <mergeCell ref="H21:H22"/>
    <mergeCell ref="H25:H26"/>
    <mergeCell ref="C21:C22"/>
    <mergeCell ref="D21:D22"/>
    <mergeCell ref="E21:E22"/>
    <mergeCell ref="F21:F22"/>
    <mergeCell ref="G21:G22"/>
    <mergeCell ref="C25:C26"/>
    <mergeCell ref="D25:D26"/>
    <mergeCell ref="E25:E26"/>
    <mergeCell ref="F25:F26"/>
    <mergeCell ref="G25:G26"/>
  </mergeCells>
  <pageMargins left="0.7" right="0.7" top="0.78740157499999996" bottom="0.78740157499999996"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08F10-B0D1-4A16-B34A-F2846F3045CF}">
  <dimension ref="B2:G23"/>
  <sheetViews>
    <sheetView showGridLines="0" workbookViewId="0">
      <selection activeCell="M17" sqref="M17"/>
    </sheetView>
  </sheetViews>
  <sheetFormatPr baseColWidth="10" defaultRowHeight="15"/>
  <cols>
    <col min="2" max="2" width="19.85546875" customWidth="1"/>
  </cols>
  <sheetData>
    <row r="2" spans="2:7">
      <c r="B2" t="s">
        <v>1476</v>
      </c>
    </row>
    <row r="6" spans="2:7">
      <c r="B6" s="327" t="s">
        <v>0</v>
      </c>
      <c r="C6" s="331" t="s">
        <v>206</v>
      </c>
      <c r="D6" s="361"/>
      <c r="E6" s="361"/>
      <c r="F6" s="361"/>
      <c r="G6" s="361"/>
    </row>
    <row r="7" spans="2:7" ht="15.75" thickBot="1">
      <c r="B7" s="328"/>
      <c r="C7" s="7" t="s">
        <v>207</v>
      </c>
      <c r="D7" s="7" t="s">
        <v>208</v>
      </c>
      <c r="E7" s="7" t="s">
        <v>140</v>
      </c>
      <c r="F7" s="8" t="s">
        <v>141</v>
      </c>
      <c r="G7" s="275" t="s">
        <v>215</v>
      </c>
    </row>
    <row r="8" spans="2:7" ht="15.75" thickBot="1">
      <c r="B8" s="10" t="s">
        <v>12</v>
      </c>
      <c r="C8" s="77">
        <v>3.5000000000000003E-2</v>
      </c>
      <c r="D8" s="77">
        <v>3.2000000000000001E-2</v>
      </c>
      <c r="E8" s="77">
        <v>2.7E-2</v>
      </c>
      <c r="F8" s="78">
        <v>2.5000000000000001E-2</v>
      </c>
      <c r="G8" s="273">
        <v>-8.9999999999999993E-3</v>
      </c>
    </row>
    <row r="9" spans="2:7" ht="15.75" thickBot="1">
      <c r="B9" s="10" t="s">
        <v>13</v>
      </c>
      <c r="C9" s="77">
        <v>1.153</v>
      </c>
      <c r="D9" s="77">
        <v>0.56100000000000005</v>
      </c>
      <c r="E9" s="77">
        <v>0.438</v>
      </c>
      <c r="F9" s="78">
        <v>0.35299999999999998</v>
      </c>
      <c r="G9" s="273">
        <v>0.318</v>
      </c>
    </row>
    <row r="10" spans="2:7" ht="15.75" thickBot="1">
      <c r="B10" s="10" t="s">
        <v>14</v>
      </c>
      <c r="C10" s="77">
        <v>4.2000000000000003E-2</v>
      </c>
      <c r="D10" s="77">
        <v>0.05</v>
      </c>
      <c r="E10" s="77">
        <v>5.0999999999999997E-2</v>
      </c>
      <c r="F10" s="78">
        <v>0.04</v>
      </c>
      <c r="G10" s="273">
        <v>-2.1999999999999999E-2</v>
      </c>
    </row>
    <row r="11" spans="2:7" ht="21.75" thickBot="1">
      <c r="B11" s="22" t="s">
        <v>202</v>
      </c>
      <c r="C11" s="79">
        <v>4.4999999999999998E-2</v>
      </c>
      <c r="D11" s="79">
        <v>4.4999999999999998E-2</v>
      </c>
      <c r="E11" s="79">
        <v>4.3999999999999997E-2</v>
      </c>
      <c r="F11" s="80">
        <v>3.9E-2</v>
      </c>
      <c r="G11" s="273">
        <v>-1E-3</v>
      </c>
    </row>
    <row r="12" spans="2:7" ht="15.75" thickBot="1">
      <c r="B12" s="10" t="s">
        <v>18</v>
      </c>
      <c r="C12" s="77">
        <v>4.2000000000000003E-2</v>
      </c>
      <c r="D12" s="77">
        <v>4.9000000000000002E-2</v>
      </c>
      <c r="E12" s="77">
        <v>3.5000000000000003E-2</v>
      </c>
      <c r="F12" s="78">
        <v>2.9000000000000001E-2</v>
      </c>
      <c r="G12" s="273">
        <v>-0.01</v>
      </c>
    </row>
    <row r="13" spans="2:7" ht="15.75" thickBot="1">
      <c r="B13" s="10" t="s">
        <v>19</v>
      </c>
      <c r="C13" s="77">
        <v>5.8000000000000003E-2</v>
      </c>
      <c r="D13" s="77">
        <v>7.0999999999999994E-2</v>
      </c>
      <c r="E13" s="77">
        <v>7.1999999999999995E-2</v>
      </c>
      <c r="F13" s="78">
        <v>0.04</v>
      </c>
      <c r="G13" s="273">
        <v>2.9000000000000001E-2</v>
      </c>
    </row>
    <row r="14" spans="2:7" ht="15.75" thickBot="1">
      <c r="B14" s="10" t="s">
        <v>20</v>
      </c>
      <c r="C14" s="77">
        <v>5.8999999999999997E-2</v>
      </c>
      <c r="D14" s="77">
        <v>5.0999999999999997E-2</v>
      </c>
      <c r="E14" s="77">
        <v>0.06</v>
      </c>
      <c r="F14" s="78">
        <v>4.8000000000000001E-2</v>
      </c>
      <c r="G14" s="273">
        <v>2.4E-2</v>
      </c>
    </row>
    <row r="15" spans="2:7" ht="15.75" thickBot="1">
      <c r="B15" s="10" t="s">
        <v>21</v>
      </c>
      <c r="C15" s="77">
        <v>6.8000000000000005E-2</v>
      </c>
      <c r="D15" s="77">
        <v>4.7E-2</v>
      </c>
      <c r="E15" s="77">
        <v>5.6000000000000001E-2</v>
      </c>
      <c r="F15" s="78">
        <v>2.4E-2</v>
      </c>
      <c r="G15" s="273">
        <v>1.7000000000000001E-2</v>
      </c>
    </row>
    <row r="16" spans="2:7" ht="15.75" thickBot="1">
      <c r="B16" s="10" t="s">
        <v>22</v>
      </c>
      <c r="C16" s="77">
        <v>5.8000000000000003E-2</v>
      </c>
      <c r="D16" s="77">
        <v>7.3999999999999996E-2</v>
      </c>
      <c r="E16" s="77">
        <v>3.1E-2</v>
      </c>
      <c r="F16" s="78">
        <v>3.2000000000000001E-2</v>
      </c>
      <c r="G16" s="273">
        <v>5.8000000000000003E-2</v>
      </c>
    </row>
    <row r="17" spans="2:7" ht="15.75" thickBot="1">
      <c r="B17" s="10" t="s">
        <v>23</v>
      </c>
      <c r="C17" s="77">
        <v>8.5999999999999993E-2</v>
      </c>
      <c r="D17" s="77">
        <v>5.8000000000000003E-2</v>
      </c>
      <c r="E17" s="77">
        <v>0.05</v>
      </c>
      <c r="F17" s="78">
        <v>4.8000000000000001E-2</v>
      </c>
      <c r="G17" s="273">
        <v>2.7E-2</v>
      </c>
    </row>
    <row r="18" spans="2:7" ht="15.75" thickBot="1">
      <c r="B18" s="10" t="s">
        <v>24</v>
      </c>
      <c r="C18" s="77">
        <v>4.7E-2</v>
      </c>
      <c r="D18" s="77">
        <v>4.4999999999999998E-2</v>
      </c>
      <c r="E18" s="77">
        <v>4.2000000000000003E-2</v>
      </c>
      <c r="F18" s="78">
        <v>3.5000000000000003E-2</v>
      </c>
      <c r="G18" s="273">
        <v>-8.9999999999999993E-3</v>
      </c>
    </row>
    <row r="19" spans="2:7" ht="21.75" thickBot="1">
      <c r="B19" s="22" t="s">
        <v>203</v>
      </c>
      <c r="C19" s="79">
        <v>6.6000000000000003E-2</v>
      </c>
      <c r="D19" s="79">
        <v>5.3999999999999999E-2</v>
      </c>
      <c r="E19" s="79">
        <v>4.8000000000000001E-2</v>
      </c>
      <c r="F19" s="80">
        <v>4.1000000000000002E-2</v>
      </c>
      <c r="G19" s="273">
        <v>1.4999999999999999E-2</v>
      </c>
    </row>
    <row r="20" spans="2:7" ht="21.75" thickBot="1">
      <c r="B20" s="22" t="s">
        <v>209</v>
      </c>
      <c r="C20" s="79">
        <v>6.6000000000000003E-2</v>
      </c>
      <c r="D20" s="79">
        <v>5.2999999999999999E-2</v>
      </c>
      <c r="E20" s="79">
        <v>4.8000000000000001E-2</v>
      </c>
      <c r="F20" s="80">
        <v>4.1000000000000002E-2</v>
      </c>
      <c r="G20" s="273">
        <v>1.4999999999999999E-2</v>
      </c>
    </row>
    <row r="21" spans="2:7" ht="15.75" thickBot="1">
      <c r="B21" s="10" t="s">
        <v>28</v>
      </c>
      <c r="C21" s="81"/>
      <c r="D21" s="81"/>
      <c r="E21" s="81"/>
      <c r="F21" s="78">
        <v>2</v>
      </c>
      <c r="G21" s="273">
        <v>1.3</v>
      </c>
    </row>
    <row r="22" spans="2:7" ht="21.75" thickBot="1">
      <c r="B22" s="22" t="s">
        <v>205</v>
      </c>
      <c r="C22" s="79">
        <v>4.9000000000000002E-2</v>
      </c>
      <c r="D22" s="79">
        <v>4.7E-2</v>
      </c>
      <c r="E22" s="79">
        <v>4.3999999999999997E-2</v>
      </c>
      <c r="F22" s="80">
        <v>0.04</v>
      </c>
      <c r="G22" s="273">
        <v>2E-3</v>
      </c>
    </row>
    <row r="23" spans="2:7" ht="21">
      <c r="B23" s="25" t="s">
        <v>210</v>
      </c>
      <c r="C23" s="82">
        <v>4.9000000000000002E-2</v>
      </c>
      <c r="D23" s="82">
        <v>4.7E-2</v>
      </c>
      <c r="E23" s="82">
        <v>4.3999999999999997E-2</v>
      </c>
      <c r="F23" s="83">
        <v>0.04</v>
      </c>
      <c r="G23" s="274">
        <v>2E-3</v>
      </c>
    </row>
  </sheetData>
  <mergeCells count="2">
    <mergeCell ref="B6:B7"/>
    <mergeCell ref="C6:G6"/>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6056-4F77-429E-BE03-5A3A1E9EC307}">
  <dimension ref="B2:I16"/>
  <sheetViews>
    <sheetView showGridLines="0" workbookViewId="0">
      <selection activeCell="J4" sqref="J4:M7"/>
    </sheetView>
  </sheetViews>
  <sheetFormatPr baseColWidth="10" defaultRowHeight="15"/>
  <sheetData>
    <row r="2" spans="2:9">
      <c r="B2" s="194" t="s">
        <v>304</v>
      </c>
      <c r="C2" s="174"/>
      <c r="D2" s="174"/>
      <c r="E2" s="174"/>
      <c r="F2" s="174"/>
      <c r="G2" s="174"/>
      <c r="H2" s="174"/>
      <c r="I2" s="174"/>
    </row>
    <row r="3" spans="2:9" ht="15" customHeight="1">
      <c r="B3" s="174"/>
      <c r="C3" s="174"/>
      <c r="D3" s="174"/>
      <c r="E3" s="174"/>
      <c r="F3" s="174"/>
      <c r="G3" s="174"/>
      <c r="H3" s="174"/>
      <c r="I3" s="174"/>
    </row>
    <row r="6" spans="2:9" ht="15.75" thickBot="1">
      <c r="B6" s="163" t="s">
        <v>38</v>
      </c>
      <c r="C6" s="161" t="s">
        <v>35</v>
      </c>
      <c r="D6" s="161" t="s">
        <v>36</v>
      </c>
      <c r="E6" s="162" t="s">
        <v>37</v>
      </c>
    </row>
    <row r="7" spans="2:9" ht="15.75" thickBot="1">
      <c r="B7" s="164" t="s">
        <v>220</v>
      </c>
      <c r="C7" s="157" t="s">
        <v>147</v>
      </c>
      <c r="D7" s="157" t="s">
        <v>280</v>
      </c>
      <c r="E7" s="158" t="s">
        <v>281</v>
      </c>
    </row>
    <row r="8" spans="2:9" ht="15.75" thickBot="1">
      <c r="B8" s="164" t="s">
        <v>224</v>
      </c>
      <c r="C8" s="157" t="s">
        <v>282</v>
      </c>
      <c r="D8" s="157" t="s">
        <v>283</v>
      </c>
      <c r="E8" s="158" t="s">
        <v>284</v>
      </c>
    </row>
    <row r="9" spans="2:9" ht="15.75" thickBot="1">
      <c r="B9" s="164" t="s">
        <v>228</v>
      </c>
      <c r="C9" s="157" t="s">
        <v>285</v>
      </c>
      <c r="D9" s="157" t="s">
        <v>286</v>
      </c>
      <c r="E9" s="158" t="s">
        <v>287</v>
      </c>
    </row>
    <row r="10" spans="2:9" ht="15.75" thickBot="1">
      <c r="B10" s="164" t="s">
        <v>232</v>
      </c>
      <c r="C10" s="157" t="s">
        <v>288</v>
      </c>
      <c r="D10" s="157" t="s">
        <v>289</v>
      </c>
      <c r="E10" s="158" t="s">
        <v>290</v>
      </c>
    </row>
    <row r="11" spans="2:9" ht="15.75" thickBot="1">
      <c r="B11" s="164" t="s">
        <v>236</v>
      </c>
      <c r="C11" s="157" t="s">
        <v>285</v>
      </c>
      <c r="D11" s="157" t="s">
        <v>289</v>
      </c>
      <c r="E11" s="158" t="s">
        <v>291</v>
      </c>
    </row>
    <row r="12" spans="2:9" ht="15.75" thickBot="1">
      <c r="B12" s="164" t="s">
        <v>240</v>
      </c>
      <c r="C12" s="157" t="s">
        <v>292</v>
      </c>
      <c r="D12" s="157" t="s">
        <v>293</v>
      </c>
      <c r="E12" s="158" t="s">
        <v>294</v>
      </c>
    </row>
    <row r="13" spans="2:9" ht="15.75" thickBot="1">
      <c r="B13" s="164" t="s">
        <v>244</v>
      </c>
      <c r="C13" s="157" t="s">
        <v>295</v>
      </c>
      <c r="D13" s="157" t="s">
        <v>296</v>
      </c>
      <c r="E13" s="158" t="s">
        <v>297</v>
      </c>
    </row>
    <row r="14" spans="2:9" ht="15.75" thickBot="1">
      <c r="B14" s="164" t="s">
        <v>248</v>
      </c>
      <c r="C14" s="157" t="s">
        <v>298</v>
      </c>
      <c r="D14" s="157" t="s">
        <v>147</v>
      </c>
      <c r="E14" s="158" t="s">
        <v>299</v>
      </c>
    </row>
    <row r="15" spans="2:9" ht="15.75" thickBot="1">
      <c r="B15" s="164" t="s">
        <v>252</v>
      </c>
      <c r="C15" s="157" t="s">
        <v>300</v>
      </c>
      <c r="D15" s="157" t="s">
        <v>147</v>
      </c>
      <c r="E15" s="158" t="s">
        <v>301</v>
      </c>
    </row>
    <row r="16" spans="2:9">
      <c r="B16" s="165" t="s">
        <v>255</v>
      </c>
      <c r="C16" s="159" t="s">
        <v>302</v>
      </c>
      <c r="D16" s="159" t="s">
        <v>147</v>
      </c>
      <c r="E16" s="160" t="s">
        <v>303</v>
      </c>
    </row>
  </sheetData>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127F5-1236-4CE9-95D3-813E08E29CF5}">
  <dimension ref="B2:L18"/>
  <sheetViews>
    <sheetView showGridLines="0" workbookViewId="0">
      <selection activeCell="N4" sqref="N4:Q7"/>
    </sheetView>
  </sheetViews>
  <sheetFormatPr baseColWidth="10" defaultRowHeight="15"/>
  <cols>
    <col min="2" max="2" width="14.85546875" customWidth="1"/>
    <col min="3" max="3" width="15.5703125" customWidth="1"/>
    <col min="4" max="4" width="15.28515625" customWidth="1"/>
    <col min="5" max="5" width="14.5703125" customWidth="1"/>
    <col min="6" max="6" width="13.85546875" customWidth="1"/>
  </cols>
  <sheetData>
    <row r="2" spans="2:12" ht="15" customHeight="1">
      <c r="B2" s="192" t="s">
        <v>309</v>
      </c>
      <c r="C2" s="175"/>
      <c r="D2" s="175"/>
      <c r="E2" s="175"/>
      <c r="F2" s="175"/>
      <c r="G2" s="175"/>
      <c r="H2" s="175"/>
      <c r="I2" s="1"/>
      <c r="J2" s="1"/>
      <c r="K2" s="1"/>
    </row>
    <row r="3" spans="2:12">
      <c r="B3" s="175"/>
      <c r="C3" s="175"/>
      <c r="D3" s="175"/>
      <c r="E3" s="175"/>
      <c r="F3" s="175"/>
      <c r="G3" s="175"/>
      <c r="H3" s="175"/>
      <c r="I3" s="1"/>
      <c r="J3" s="1"/>
      <c r="K3" s="1"/>
    </row>
    <row r="4" spans="2:12">
      <c r="B4" s="175"/>
      <c r="C4" s="175"/>
      <c r="D4" s="175"/>
      <c r="E4" s="175"/>
      <c r="F4" s="175"/>
      <c r="G4" s="175"/>
      <c r="H4" s="175"/>
      <c r="I4" s="1"/>
      <c r="J4" s="1"/>
      <c r="K4" s="1"/>
    </row>
    <row r="5" spans="2:12">
      <c r="B5" s="144"/>
      <c r="C5" s="144"/>
      <c r="D5" s="144"/>
      <c r="E5" s="144"/>
      <c r="F5" s="144"/>
      <c r="G5" s="144"/>
      <c r="H5" s="1"/>
      <c r="I5" s="1"/>
      <c r="J5" s="1"/>
      <c r="K5" s="1"/>
    </row>
    <row r="6" spans="2:12" ht="15.75" thickBot="1">
      <c r="B6" s="322" t="s">
        <v>0</v>
      </c>
      <c r="C6" s="318" t="s">
        <v>305</v>
      </c>
      <c r="D6" s="318"/>
      <c r="E6" s="318" t="s">
        <v>306</v>
      </c>
      <c r="F6" s="318"/>
      <c r="G6" s="318" t="s">
        <v>307</v>
      </c>
      <c r="H6" s="318"/>
      <c r="I6" s="318"/>
      <c r="J6" s="318"/>
      <c r="K6" s="318" t="s">
        <v>308</v>
      </c>
      <c r="L6" s="319"/>
    </row>
    <row r="7" spans="2:12" ht="15.75" thickBot="1">
      <c r="B7" s="323"/>
      <c r="C7" s="320"/>
      <c r="D7" s="320"/>
      <c r="E7" s="320"/>
      <c r="F7" s="320"/>
      <c r="G7" s="320"/>
      <c r="H7" s="320"/>
      <c r="I7" s="320"/>
      <c r="J7" s="320"/>
      <c r="K7" s="320"/>
      <c r="L7" s="321"/>
    </row>
    <row r="8" spans="2:12" ht="15.75" thickBot="1">
      <c r="B8" s="323"/>
      <c r="C8" s="320"/>
      <c r="D8" s="320"/>
      <c r="E8" s="320"/>
      <c r="F8" s="320"/>
      <c r="G8" s="320" t="s">
        <v>2</v>
      </c>
      <c r="H8" s="320"/>
      <c r="I8" s="320" t="s">
        <v>4</v>
      </c>
      <c r="J8" s="320"/>
      <c r="K8" s="320"/>
      <c r="L8" s="321"/>
    </row>
    <row r="9" spans="2:12" ht="15.75" thickBot="1">
      <c r="B9" s="323"/>
      <c r="C9" s="167">
        <v>2023</v>
      </c>
      <c r="D9" s="167">
        <v>2024</v>
      </c>
      <c r="E9" s="167">
        <v>2023</v>
      </c>
      <c r="F9" s="167">
        <v>2024</v>
      </c>
      <c r="G9" s="167">
        <v>2023</v>
      </c>
      <c r="H9" s="167">
        <v>2024</v>
      </c>
      <c r="I9" s="167">
        <v>2023</v>
      </c>
      <c r="J9" s="167">
        <v>2024</v>
      </c>
      <c r="K9" s="167">
        <v>2023</v>
      </c>
      <c r="L9" s="168">
        <v>2024</v>
      </c>
    </row>
    <row r="10" spans="2:12" ht="15.75" thickBot="1">
      <c r="B10" s="154" t="s">
        <v>35</v>
      </c>
      <c r="C10" s="169">
        <v>81638</v>
      </c>
      <c r="D10" s="169">
        <v>78321</v>
      </c>
      <c r="E10" s="169">
        <v>1940</v>
      </c>
      <c r="F10" s="169">
        <v>2129</v>
      </c>
      <c r="G10" s="169">
        <v>16560</v>
      </c>
      <c r="H10" s="169">
        <v>14746</v>
      </c>
      <c r="I10" s="146">
        <v>140</v>
      </c>
      <c r="J10" s="146">
        <v>177</v>
      </c>
      <c r="K10" s="169">
        <v>11288</v>
      </c>
      <c r="L10" s="170">
        <v>15193</v>
      </c>
    </row>
    <row r="11" spans="2:12" ht="15.75" thickBot="1">
      <c r="B11" s="154" t="s">
        <v>36</v>
      </c>
      <c r="C11" s="169">
        <v>4125</v>
      </c>
      <c r="D11" s="169">
        <v>5405</v>
      </c>
      <c r="E11" s="146" t="s">
        <v>212</v>
      </c>
      <c r="F11" s="146" t="s">
        <v>212</v>
      </c>
      <c r="G11" s="146" t="s">
        <v>212</v>
      </c>
      <c r="H11" s="146" t="s">
        <v>212</v>
      </c>
      <c r="I11" s="146" t="s">
        <v>212</v>
      </c>
      <c r="J11" s="146" t="s">
        <v>212</v>
      </c>
      <c r="K11" s="169">
        <v>2375</v>
      </c>
      <c r="L11" s="170">
        <v>3165</v>
      </c>
    </row>
    <row r="12" spans="2:12" ht="15.75" thickBot="1">
      <c r="B12" s="154" t="s">
        <v>37</v>
      </c>
      <c r="C12" s="169">
        <v>51998</v>
      </c>
      <c r="D12" s="169">
        <v>47400</v>
      </c>
      <c r="E12" s="146" t="s">
        <v>212</v>
      </c>
      <c r="F12" s="146" t="s">
        <v>212</v>
      </c>
      <c r="G12" s="146" t="s">
        <v>212</v>
      </c>
      <c r="H12" s="146" t="s">
        <v>212</v>
      </c>
      <c r="I12" s="146" t="s">
        <v>212</v>
      </c>
      <c r="J12" s="146" t="s">
        <v>212</v>
      </c>
      <c r="K12" s="169">
        <v>9236</v>
      </c>
      <c r="L12" s="170">
        <v>12505</v>
      </c>
    </row>
    <row r="13" spans="2:12">
      <c r="B13" s="156" t="s">
        <v>96</v>
      </c>
      <c r="C13" s="171">
        <v>137761</v>
      </c>
      <c r="D13" s="171">
        <v>131126</v>
      </c>
      <c r="E13" s="171">
        <v>1940</v>
      </c>
      <c r="F13" s="171">
        <v>2129</v>
      </c>
      <c r="G13" s="171">
        <v>16560</v>
      </c>
      <c r="H13" s="171">
        <v>14746</v>
      </c>
      <c r="I13" s="149">
        <v>140</v>
      </c>
      <c r="J13" s="149">
        <v>177</v>
      </c>
      <c r="K13" s="171">
        <v>22899</v>
      </c>
      <c r="L13" s="172">
        <v>30863</v>
      </c>
    </row>
    <row r="14" spans="2:12">
      <c r="B14" s="173"/>
      <c r="C14" s="103"/>
      <c r="D14" s="103"/>
      <c r="E14" s="103"/>
      <c r="F14" s="103"/>
      <c r="G14" s="103"/>
      <c r="H14" s="103"/>
      <c r="I14" s="103"/>
      <c r="J14" s="103"/>
      <c r="K14" s="103"/>
      <c r="L14" s="103"/>
    </row>
    <row r="15" spans="2:12">
      <c r="C15" s="166"/>
      <c r="D15" s="166"/>
      <c r="E15" s="166"/>
      <c r="F15" s="166"/>
      <c r="G15" s="166"/>
      <c r="H15" s="166"/>
      <c r="K15" s="166"/>
      <c r="L15" s="166"/>
    </row>
    <row r="16" spans="2:12">
      <c r="C16" s="166"/>
      <c r="D16" s="166"/>
      <c r="K16" s="166"/>
      <c r="L16" s="166"/>
    </row>
    <row r="17" spans="3:12">
      <c r="C17" s="166"/>
      <c r="D17" s="166"/>
      <c r="K17" s="166"/>
      <c r="L17" s="166"/>
    </row>
    <row r="18" spans="3:12">
      <c r="C18" s="166"/>
      <c r="D18" s="166"/>
      <c r="E18" s="166"/>
      <c r="F18" s="166"/>
      <c r="G18" s="166"/>
      <c r="H18" s="166"/>
      <c r="K18" s="166"/>
      <c r="L18" s="166"/>
    </row>
  </sheetData>
  <mergeCells count="7">
    <mergeCell ref="K6:L8"/>
    <mergeCell ref="B6:B9"/>
    <mergeCell ref="C6:D8"/>
    <mergeCell ref="E6:F8"/>
    <mergeCell ref="G6:J7"/>
    <mergeCell ref="G8:H8"/>
    <mergeCell ref="I8:J8"/>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73</vt:i4>
      </vt:variant>
      <vt:variant>
        <vt:lpstr>Benannte Bereiche</vt:lpstr>
      </vt:variant>
      <vt:variant>
        <vt:i4>24</vt:i4>
      </vt:variant>
    </vt:vector>
  </HeadingPairs>
  <TitlesOfParts>
    <vt:vector size="97" baseType="lpstr">
      <vt:lpstr>Tabellenübersicht</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'17'!_ftn2</vt:lpstr>
      <vt:lpstr>'4'!_Hlk106267750</vt:lpstr>
      <vt:lpstr>'1'!_Hlk113369809</vt:lpstr>
      <vt:lpstr>'1'!_Hlk113369814</vt:lpstr>
      <vt:lpstr>'3'!_Hlk113369817</vt:lpstr>
      <vt:lpstr>'4'!_Hlk113369820</vt:lpstr>
      <vt:lpstr>'3'!_Ref165619717</vt:lpstr>
      <vt:lpstr>'2'!_Ref165619747</vt:lpstr>
      <vt:lpstr>'10'!_Ref165621164</vt:lpstr>
      <vt:lpstr>'11'!_Ref165622008</vt:lpstr>
      <vt:lpstr>'12'!_Ref165622486</vt:lpstr>
      <vt:lpstr>'13'!_Ref165623647</vt:lpstr>
      <vt:lpstr>'14'!_Ref165624384</vt:lpstr>
      <vt:lpstr>'15'!_Ref165624548</vt:lpstr>
      <vt:lpstr>'18'!_Ref165632220</vt:lpstr>
      <vt:lpstr>'5'!_Ref165638847</vt:lpstr>
      <vt:lpstr>'16'!_Ref166242677</vt:lpstr>
      <vt:lpstr>Tabellenübersicht!_Toc106285532</vt:lpstr>
      <vt:lpstr>Tabellenübersicht!_Toc134015134</vt:lpstr>
      <vt:lpstr>'33'!_Toc138175547</vt:lpstr>
      <vt:lpstr>'8'!_Toc168400972</vt:lpstr>
      <vt:lpstr>'9'!_Toc168400973</vt:lpstr>
      <vt:lpstr>'17'!_Toc168400981</vt:lpstr>
      <vt:lpstr>'21'!_Toc168400984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Mathis-Edenhofer</dc:creator>
  <cp:lastModifiedBy>Johanna Pilwarsch</cp:lastModifiedBy>
  <dcterms:created xsi:type="dcterms:W3CDTF">2023-03-31T07:12:09Z</dcterms:created>
  <dcterms:modified xsi:type="dcterms:W3CDTF">2025-07-16T15:04:14Z</dcterms:modified>
</cp:coreProperties>
</file>